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\Desktop\Benchmarking\Grand TUNIS\GT\"/>
    </mc:Choice>
  </mc:AlternateContent>
  <xr:revisionPtr revIDLastSave="0" documentId="13_ncr:1_{3683A973-CE25-46F0-9572-DC84E7070DE5}" xr6:coauthVersionLast="47" xr6:coauthVersionMax="47" xr10:uidLastSave="{00000000-0000-0000-0000-000000000000}"/>
  <bookViews>
    <workbookView xWindow="-28920" yWindow="-1680" windowWidth="29040" windowHeight="15720" xr2:uid="{68AE5F74-3488-40A6-A392-BF05A18ADB3A}"/>
  </bookViews>
  <sheets>
    <sheet name="Scoring" sheetId="1" r:id="rId1"/>
    <sheet name="Feuil1" sheetId="4" r:id="rId2"/>
    <sheet name="INT" sheetId="3" r:id="rId3"/>
    <sheet name="Scoring (2)" sheetId="5" r:id="rId4"/>
    <sheet name="Feuil2" sheetId="6" r:id="rId5"/>
  </sheets>
  <externalReferences>
    <externalReference r:id="rId6"/>
  </externalReferences>
  <definedNames>
    <definedName name="_xlnm._FilterDatabase" localSheetId="0" hidden="1">Scoring!$A$10:$A$13</definedName>
    <definedName name="_xlnm._FilterDatabase" localSheetId="3" hidden="1">'Scoring (2)'!$A$10:$A$13</definedName>
    <definedName name="_xlnm.Print_Area" localSheetId="0">Scoring!$A$1:$P$60</definedName>
    <definedName name="_xlnm.Print_Area" localSheetId="3">'Scoring (2)'!$A$1:$P$56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Q54" i="5"/>
  <c r="M54" i="5"/>
  <c r="P54" i="5" s="1"/>
  <c r="L54" i="5"/>
  <c r="O54" i="5" s="1"/>
  <c r="K54" i="5"/>
  <c r="N54" i="5" s="1"/>
  <c r="Q53" i="5"/>
  <c r="M53" i="5"/>
  <c r="P53" i="5" s="1"/>
  <c r="L53" i="5"/>
  <c r="O53" i="5" s="1"/>
  <c r="K53" i="5"/>
  <c r="N53" i="5" s="1"/>
  <c r="Q52" i="5"/>
  <c r="M52" i="5"/>
  <c r="P52" i="5" s="1"/>
  <c r="L52" i="5"/>
  <c r="O52" i="5" s="1"/>
  <c r="K52" i="5"/>
  <c r="N52" i="5" s="1"/>
  <c r="Q51" i="5"/>
  <c r="M51" i="5"/>
  <c r="P51" i="5" s="1"/>
  <c r="L51" i="5"/>
  <c r="O51" i="5" s="1"/>
  <c r="K51" i="5"/>
  <c r="N51" i="5" s="1"/>
  <c r="Q50" i="5"/>
  <c r="M50" i="5"/>
  <c r="P50" i="5" s="1"/>
  <c r="L50" i="5"/>
  <c r="O50" i="5" s="1"/>
  <c r="K50" i="5"/>
  <c r="N50" i="5" s="1"/>
  <c r="Q47" i="5"/>
  <c r="M47" i="5"/>
  <c r="P47" i="5" s="1"/>
  <c r="L47" i="5"/>
  <c r="O47" i="5" s="1"/>
  <c r="K47" i="5"/>
  <c r="N47" i="5" s="1"/>
  <c r="Q46" i="5"/>
  <c r="M46" i="5"/>
  <c r="P46" i="5" s="1"/>
  <c r="L46" i="5"/>
  <c r="O46" i="5" s="1"/>
  <c r="K46" i="5"/>
  <c r="N46" i="5" s="1"/>
  <c r="Q45" i="5"/>
  <c r="M45" i="5"/>
  <c r="P45" i="5" s="1"/>
  <c r="L45" i="5"/>
  <c r="O45" i="5" s="1"/>
  <c r="K45" i="5"/>
  <c r="N45" i="5" s="1"/>
  <c r="Q44" i="5"/>
  <c r="M44" i="5"/>
  <c r="P44" i="5" s="1"/>
  <c r="L44" i="5"/>
  <c r="O44" i="5" s="1"/>
  <c r="K44" i="5"/>
  <c r="N44" i="5" s="1"/>
  <c r="Q41" i="5"/>
  <c r="N41" i="5"/>
  <c r="M41" i="5"/>
  <c r="P41" i="5" s="1"/>
  <c r="L41" i="5"/>
  <c r="O41" i="5" s="1"/>
  <c r="K41" i="5"/>
  <c r="Q40" i="5"/>
  <c r="M40" i="5"/>
  <c r="P40" i="5" s="1"/>
  <c r="L40" i="5"/>
  <c r="O40" i="5" s="1"/>
  <c r="K40" i="5"/>
  <c r="N40" i="5" s="1"/>
  <c r="Q39" i="5"/>
  <c r="M39" i="5"/>
  <c r="P39" i="5" s="1"/>
  <c r="L39" i="5"/>
  <c r="O39" i="5" s="1"/>
  <c r="K39" i="5"/>
  <c r="N39" i="5" s="1"/>
  <c r="Q38" i="5"/>
  <c r="M38" i="5"/>
  <c r="P38" i="5" s="1"/>
  <c r="L38" i="5"/>
  <c r="O38" i="5" s="1"/>
  <c r="K38" i="5"/>
  <c r="N38" i="5" s="1"/>
  <c r="Q37" i="5"/>
  <c r="M37" i="5"/>
  <c r="P37" i="5" s="1"/>
  <c r="L37" i="5"/>
  <c r="O37" i="5" s="1"/>
  <c r="K37" i="5"/>
  <c r="N37" i="5" s="1"/>
  <c r="Q36" i="5"/>
  <c r="M36" i="5"/>
  <c r="P36" i="5" s="1"/>
  <c r="L36" i="5"/>
  <c r="O36" i="5" s="1"/>
  <c r="K36" i="5"/>
  <c r="N36" i="5" s="1"/>
  <c r="E27" i="5"/>
  <c r="H27" i="5" s="1"/>
  <c r="D27" i="5"/>
  <c r="C27" i="5"/>
  <c r="E26" i="5"/>
  <c r="H26" i="5" s="1"/>
  <c r="D26" i="5"/>
  <c r="G26" i="5" s="1"/>
  <c r="C26" i="5"/>
  <c r="E25" i="5"/>
  <c r="H25" i="5" s="1"/>
  <c r="D25" i="5"/>
  <c r="C25" i="5"/>
  <c r="E24" i="5"/>
  <c r="H24" i="5" s="1"/>
  <c r="D24" i="5"/>
  <c r="G24" i="5" s="1"/>
  <c r="C24" i="5"/>
  <c r="F24" i="5" s="1"/>
  <c r="E23" i="5"/>
  <c r="D23" i="5"/>
  <c r="C23" i="5"/>
  <c r="F23" i="5" s="1"/>
  <c r="H22" i="5"/>
  <c r="G22" i="5"/>
  <c r="E22" i="5"/>
  <c r="D22" i="5"/>
  <c r="C22" i="5"/>
  <c r="F22" i="5" s="1"/>
  <c r="E21" i="5"/>
  <c r="D21" i="5"/>
  <c r="C21" i="5"/>
  <c r="E20" i="5"/>
  <c r="H20" i="5" s="1"/>
  <c r="D20" i="5"/>
  <c r="G20" i="5" s="1"/>
  <c r="C20" i="5"/>
  <c r="F20" i="5" s="1"/>
  <c r="E19" i="5"/>
  <c r="D19" i="5"/>
  <c r="C19" i="5"/>
  <c r="F19" i="5" s="1"/>
  <c r="H18" i="5"/>
  <c r="G18" i="5"/>
  <c r="E18" i="5"/>
  <c r="D18" i="5"/>
  <c r="C18" i="5"/>
  <c r="F18" i="5" s="1"/>
  <c r="H17" i="5"/>
  <c r="G17" i="5"/>
  <c r="F17" i="5"/>
  <c r="E16" i="5"/>
  <c r="H16" i="5" s="1"/>
  <c r="D16" i="5"/>
  <c r="C16" i="5"/>
  <c r="H15" i="5"/>
  <c r="G15" i="5"/>
  <c r="F15" i="5"/>
  <c r="E14" i="5"/>
  <c r="D14" i="5"/>
  <c r="C14" i="5"/>
  <c r="F14" i="5" s="1"/>
  <c r="H13" i="5"/>
  <c r="G13" i="5"/>
  <c r="F13" i="5"/>
  <c r="E12" i="5"/>
  <c r="D12" i="5"/>
  <c r="C12" i="5"/>
  <c r="F12" i="5" s="1"/>
  <c r="H11" i="5"/>
  <c r="G11" i="5"/>
  <c r="F11" i="5"/>
  <c r="E10" i="5"/>
  <c r="D10" i="5"/>
  <c r="G10" i="5" s="1"/>
  <c r="C10" i="5"/>
  <c r="E9" i="5"/>
  <c r="D9" i="5"/>
  <c r="G9" i="5" s="1"/>
  <c r="C9" i="5"/>
  <c r="H8" i="5"/>
  <c r="G8" i="5"/>
  <c r="F8" i="5"/>
  <c r="E7" i="5"/>
  <c r="H7" i="5" s="1"/>
  <c r="D7" i="5"/>
  <c r="C7" i="5"/>
  <c r="H6" i="5"/>
  <c r="G6" i="5"/>
  <c r="F6" i="5"/>
  <c r="E5" i="5"/>
  <c r="D5" i="5"/>
  <c r="C5" i="5"/>
  <c r="F5" i="5" s="1"/>
  <c r="H4" i="5"/>
  <c r="G4" i="5"/>
  <c r="F4" i="5"/>
  <c r="F9" i="5" l="1"/>
  <c r="G14" i="5"/>
  <c r="G23" i="5"/>
  <c r="F26" i="5"/>
  <c r="N42" i="5"/>
  <c r="H21" i="5"/>
  <c r="O42" i="5"/>
  <c r="H14" i="5"/>
  <c r="F7" i="5"/>
  <c r="H9" i="5"/>
  <c r="G12" i="5"/>
  <c r="G19" i="5"/>
  <c r="H23" i="5"/>
  <c r="G7" i="5"/>
  <c r="F10" i="5"/>
  <c r="H12" i="5"/>
  <c r="H19" i="5"/>
  <c r="G5" i="5"/>
  <c r="H10" i="5"/>
  <c r="F16" i="5"/>
  <c r="F27" i="5"/>
  <c r="H5" i="5"/>
  <c r="G16" i="5"/>
  <c r="G27" i="5"/>
  <c r="P42" i="5"/>
  <c r="N48" i="5"/>
  <c r="N55" i="5"/>
  <c r="O48" i="5"/>
  <c r="O55" i="5"/>
  <c r="F28" i="5"/>
  <c r="G28" i="5"/>
  <c r="H28" i="5"/>
  <c r="P48" i="5"/>
  <c r="P55" i="5"/>
  <c r="F21" i="5"/>
  <c r="F25" i="5"/>
  <c r="G21" i="5"/>
  <c r="G25" i="5"/>
  <c r="N56" i="5" l="1"/>
  <c r="O56" i="5"/>
  <c r="P56" i="5"/>
  <c r="Q37" i="1"/>
  <c r="Q38" i="1"/>
  <c r="Q39" i="1"/>
  <c r="Q40" i="1"/>
  <c r="Q41" i="1"/>
  <c r="Q44" i="1"/>
  <c r="Q45" i="1"/>
  <c r="Q46" i="1"/>
  <c r="Q47" i="1"/>
  <c r="Q48" i="1"/>
  <c r="Q49" i="1"/>
  <c r="Q50" i="1"/>
  <c r="Q51" i="1"/>
  <c r="Q54" i="1"/>
  <c r="Q55" i="1"/>
  <c r="Q56" i="1"/>
  <c r="Q57" i="1"/>
  <c r="Q58" i="1"/>
  <c r="Q36" i="1"/>
  <c r="C4" i="3" l="1"/>
  <c r="C6" i="3" s="1"/>
  <c r="D4" i="3"/>
  <c r="D6" i="3" s="1"/>
  <c r="B6" i="3"/>
  <c r="M49" i="1" l="1"/>
  <c r="P49" i="1" s="1"/>
  <c r="L49" i="1"/>
  <c r="O49" i="1" s="1"/>
  <c r="M36" i="1"/>
  <c r="P36" i="1" s="1"/>
  <c r="L36" i="1"/>
  <c r="O36" i="1" s="1"/>
  <c r="K36" i="1"/>
  <c r="N36" i="1" s="1"/>
  <c r="M47" i="1"/>
  <c r="P47" i="1" s="1"/>
  <c r="M57" i="1"/>
  <c r="P57" i="1" s="1"/>
  <c r="L57" i="1"/>
  <c r="O57" i="1" s="1"/>
  <c r="K57" i="1"/>
  <c r="K58" i="1"/>
  <c r="N58" i="1" s="1"/>
  <c r="L58" i="1"/>
  <c r="O58" i="1" s="1"/>
  <c r="M58" i="1"/>
  <c r="P58" i="1" s="1"/>
  <c r="L51" i="1"/>
  <c r="O51" i="1" s="1"/>
  <c r="K49" i="1"/>
  <c r="N49" i="1" s="1"/>
  <c r="M50" i="1"/>
  <c r="P50" i="1" s="1"/>
  <c r="K50" i="1"/>
  <c r="N50" i="1" s="1"/>
  <c r="M48" i="1"/>
  <c r="P48" i="1" s="1"/>
  <c r="K48" i="1"/>
  <c r="N48" i="1" s="1"/>
  <c r="L47" i="1"/>
  <c r="O47" i="1" s="1"/>
  <c r="K47" i="1"/>
  <c r="N47" i="1" s="1"/>
  <c r="M45" i="1"/>
  <c r="P45" i="1" s="1"/>
  <c r="K45" i="1"/>
  <c r="N45" i="1" s="1"/>
  <c r="K55" i="1"/>
  <c r="N55" i="1" s="1"/>
  <c r="L55" i="1"/>
  <c r="O55" i="1" s="1"/>
  <c r="M55" i="1"/>
  <c r="P55" i="1" s="1"/>
  <c r="K56" i="1"/>
  <c r="N56" i="1" s="1"/>
  <c r="L56" i="1"/>
  <c r="O56" i="1" s="1"/>
  <c r="M56" i="1"/>
  <c r="P56" i="1" s="1"/>
  <c r="K44" i="1"/>
  <c r="N44" i="1" s="1"/>
  <c r="K54" i="1"/>
  <c r="M54" i="1"/>
  <c r="P54" i="1" s="1"/>
  <c r="L54" i="1"/>
  <c r="O54" i="1" s="1"/>
  <c r="M51" i="1"/>
  <c r="P51" i="1" s="1"/>
  <c r="K51" i="1"/>
  <c r="N51" i="1" s="1"/>
  <c r="L50" i="1"/>
  <c r="O50" i="1" s="1"/>
  <c r="L48" i="1"/>
  <c r="O48" i="1" s="1"/>
  <c r="M46" i="1"/>
  <c r="P46" i="1" s="1"/>
  <c r="L46" i="1"/>
  <c r="O46" i="1" s="1"/>
  <c r="K46" i="1"/>
  <c r="N46" i="1" s="1"/>
  <c r="L45" i="1"/>
  <c r="O45" i="1" s="1"/>
  <c r="M44" i="1"/>
  <c r="P44" i="1" s="1"/>
  <c r="L44" i="1"/>
  <c r="O44" i="1" s="1"/>
  <c r="M41" i="1"/>
  <c r="P41" i="1" s="1"/>
  <c r="L41" i="1"/>
  <c r="O41" i="1" s="1"/>
  <c r="K41" i="1"/>
  <c r="N41" i="1" s="1"/>
  <c r="M40" i="1"/>
  <c r="P40" i="1" s="1"/>
  <c r="L40" i="1"/>
  <c r="O40" i="1" s="1"/>
  <c r="K40" i="1"/>
  <c r="N40" i="1" s="1"/>
  <c r="M39" i="1"/>
  <c r="P39" i="1" s="1"/>
  <c r="L39" i="1"/>
  <c r="O39" i="1" s="1"/>
  <c r="K39" i="1"/>
  <c r="N39" i="1" s="1"/>
  <c r="M38" i="1"/>
  <c r="P38" i="1" s="1"/>
  <c r="L38" i="1"/>
  <c r="O38" i="1" s="1"/>
  <c r="K38" i="1"/>
  <c r="N38" i="1" s="1"/>
  <c r="K37" i="1"/>
  <c r="N37" i="1" s="1"/>
  <c r="M37" i="1"/>
  <c r="P37" i="1" s="1"/>
  <c r="L37" i="1"/>
  <c r="O37" i="1" s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F18" i="1" s="1"/>
  <c r="H17" i="1"/>
  <c r="G17" i="1"/>
  <c r="F17" i="1"/>
  <c r="E16" i="1"/>
  <c r="D16" i="1"/>
  <c r="C16" i="1"/>
  <c r="H15" i="1"/>
  <c r="G15" i="1"/>
  <c r="F15" i="1"/>
  <c r="E14" i="1"/>
  <c r="D14" i="1"/>
  <c r="C14" i="1"/>
  <c r="H13" i="1"/>
  <c r="G13" i="1"/>
  <c r="F13" i="1"/>
  <c r="E12" i="1"/>
  <c r="D12" i="1"/>
  <c r="C12" i="1"/>
  <c r="H11" i="1"/>
  <c r="G11" i="1"/>
  <c r="F11" i="1"/>
  <c r="E10" i="1"/>
  <c r="D10" i="1"/>
  <c r="C10" i="1"/>
  <c r="F10" i="1" s="1"/>
  <c r="E9" i="1"/>
  <c r="D9" i="1"/>
  <c r="C9" i="1"/>
  <c r="H8" i="1"/>
  <c r="G8" i="1"/>
  <c r="F8" i="1"/>
  <c r="E7" i="1"/>
  <c r="D7" i="1"/>
  <c r="C7" i="1"/>
  <c r="H6" i="1"/>
  <c r="G6" i="1"/>
  <c r="F6" i="1"/>
  <c r="E5" i="1"/>
  <c r="D5" i="1"/>
  <c r="C5" i="1"/>
  <c r="H4" i="1"/>
  <c r="G4" i="1"/>
  <c r="F4" i="1"/>
  <c r="F22" i="1" l="1"/>
  <c r="H5" i="1"/>
  <c r="F24" i="1"/>
  <c r="H19" i="1"/>
  <c r="F12" i="1"/>
  <c r="F20" i="1"/>
  <c r="F7" i="1"/>
  <c r="G23" i="1"/>
  <c r="N57" i="1"/>
  <c r="N54" i="1"/>
  <c r="H27" i="1"/>
  <c r="H14" i="1"/>
  <c r="F27" i="1"/>
  <c r="H23" i="1"/>
  <c r="F19" i="1"/>
  <c r="F23" i="1"/>
  <c r="G27" i="1"/>
  <c r="H9" i="1"/>
  <c r="G7" i="1"/>
  <c r="H24" i="1"/>
  <c r="H20" i="1"/>
  <c r="G16" i="1"/>
  <c r="G19" i="1"/>
  <c r="H25" i="1"/>
  <c r="G12" i="1"/>
  <c r="G14" i="1"/>
  <c r="F26" i="1"/>
  <c r="G9" i="1"/>
  <c r="H21" i="1"/>
  <c r="H18" i="1"/>
  <c r="H22" i="1"/>
  <c r="H26" i="1"/>
  <c r="F9" i="1"/>
  <c r="G20" i="1"/>
  <c r="G24" i="1"/>
  <c r="G5" i="1"/>
  <c r="H16" i="1"/>
  <c r="F14" i="1"/>
  <c r="G10" i="1"/>
  <c r="G21" i="1"/>
  <c r="G25" i="1"/>
  <c r="O59" i="1"/>
  <c r="N52" i="1"/>
  <c r="P59" i="1"/>
  <c r="O52" i="1"/>
  <c r="P52" i="1"/>
  <c r="P42" i="1"/>
  <c r="N42" i="1"/>
  <c r="O42" i="1"/>
  <c r="H10" i="1"/>
  <c r="H7" i="1"/>
  <c r="H12" i="1"/>
  <c r="F16" i="1"/>
  <c r="G18" i="1"/>
  <c r="G22" i="1"/>
  <c r="G26" i="1"/>
  <c r="F21" i="1"/>
  <c r="F25" i="1"/>
  <c r="F5" i="1"/>
  <c r="F28" i="1" l="1"/>
  <c r="G28" i="1"/>
  <c r="H28" i="1"/>
  <c r="N59" i="1"/>
  <c r="N60" i="1" s="1"/>
  <c r="P60" i="1"/>
  <c r="O60" i="1"/>
</calcChain>
</file>

<file path=xl/sharedStrings.xml><?xml version="1.0" encoding="utf-8"?>
<sst xmlns="http://schemas.openxmlformats.org/spreadsheetml/2006/main" count="176" uniqueCount="79">
  <si>
    <t>Classement des opérateurs par KPI</t>
  </si>
  <si>
    <t>Service</t>
  </si>
  <si>
    <t xml:space="preserve">KPI </t>
  </si>
  <si>
    <t>Tunisie Télécom</t>
  </si>
  <si>
    <t>Ooredoo</t>
  </si>
  <si>
    <t>Orange Tunisie</t>
  </si>
  <si>
    <t>Rang TT</t>
  </si>
  <si>
    <t>Rang OO</t>
  </si>
  <si>
    <t>Rang Orange</t>
  </si>
  <si>
    <t>Couverture 2G/3G/4G</t>
  </si>
  <si>
    <t>RSSI moyen</t>
  </si>
  <si>
    <t>Taux de Couverture 2G en outdoor</t>
  </si>
  <si>
    <t>RSCP moyen</t>
  </si>
  <si>
    <t>Taux de Couverture 3G en outdoor</t>
  </si>
  <si>
    <t>RSRP moyen</t>
  </si>
  <si>
    <t>Taux de Couverture 4G en outdoor</t>
  </si>
  <si>
    <t>Voix 2G/3G</t>
  </si>
  <si>
    <t>Taux de succès d'établissement d'appel CSSR (%)</t>
  </si>
  <si>
    <t>Call setup Time (s)</t>
  </si>
  <si>
    <t xml:space="preserve">Taux de coupure des appels (Call Drop Rate) </t>
  </si>
  <si>
    <t>Mos Moyen 2G/3G</t>
  </si>
  <si>
    <t>Voix 2G</t>
  </si>
  <si>
    <t xml:space="preserve">MOS Moyen </t>
  </si>
  <si>
    <t>Service HTTP</t>
  </si>
  <si>
    <t>HTTP Download Success Ratio</t>
  </si>
  <si>
    <t>HTTP Download Average Throughput (Kbps)</t>
  </si>
  <si>
    <t>FTP Service 3G</t>
  </si>
  <si>
    <t>FTP Download Session Success Ratio</t>
  </si>
  <si>
    <t>FTP Download Average Throughput (Mbps)</t>
  </si>
  <si>
    <t>FTP Upload Session Success Ratio</t>
  </si>
  <si>
    <t>FTP Upload Average Throughput (Mbps)</t>
  </si>
  <si>
    <t>FTP Service 4G</t>
  </si>
  <si>
    <t>Nombre de fois où le réseau est classé en première position</t>
  </si>
  <si>
    <t>Classement des opérateurs selon le méthodologie ETSI TR 103 559 (V1.1.1_2019-08)</t>
  </si>
  <si>
    <t>Région:</t>
  </si>
  <si>
    <t>SCORE</t>
  </si>
  <si>
    <t>BAD LIMIT</t>
  </si>
  <si>
    <t>GOOD LIMIT</t>
  </si>
  <si>
    <t>WEIGHT IN SERVICE</t>
  </si>
  <si>
    <t>WEIGHT IN DATA OR TELEPHONY</t>
  </si>
  <si>
    <t>WEIGHT OF DATA OR TELEPHONY</t>
  </si>
  <si>
    <t>TUNISIE TELECOM</t>
  </si>
  <si>
    <t>OOREDOO</t>
  </si>
  <si>
    <t>ORANGE</t>
  </si>
  <si>
    <t>Telephony</t>
  </si>
  <si>
    <t>Call Setup Success Ratio</t>
  </si>
  <si>
    <t>Call Drop Ratio</t>
  </si>
  <si>
    <t>MOS</t>
  </si>
  <si>
    <t>MOS &lt; 1,6</t>
  </si>
  <si>
    <t>Call Setup Time [s]</t>
  </si>
  <si>
    <t>Call Setup Time &gt; 15 s</t>
  </si>
  <si>
    <t>Data Testing 3G/4G</t>
  </si>
  <si>
    <t>Transfer Success Ratio DL 3G</t>
  </si>
  <si>
    <t>Average throughput DL 3G [Mbit/s]</t>
  </si>
  <si>
    <t>Transfer Success Ratio 3G UL</t>
  </si>
  <si>
    <t>Average throughput 3G UL [Mbit/s]</t>
  </si>
  <si>
    <t>Transfer Success Ratio DL 4G</t>
  </si>
  <si>
    <t>Average throughput DL 4G [Mbit/s]</t>
  </si>
  <si>
    <t>Transfer Success Ratio UL 4G</t>
  </si>
  <si>
    <t>Average throughput UL 4G [Mbit/s]</t>
  </si>
  <si>
    <t>Score partiel service Data :</t>
  </si>
  <si>
    <t xml:space="preserve">HTTP </t>
  </si>
  <si>
    <t>Score partiel service HTTP :</t>
  </si>
  <si>
    <t>SCORE GLOBAL</t>
  </si>
  <si>
    <t>ATTACH Succes Ratio (%)</t>
  </si>
  <si>
    <t>PDP Context Succes Ratio( %)</t>
  </si>
  <si>
    <t>DATA Server Connection Succes Rate</t>
  </si>
  <si>
    <t>Lattency (ms)</t>
  </si>
  <si>
    <t>Data Server Connection time (s)</t>
  </si>
  <si>
    <t>Score partiel service voix :</t>
  </si>
  <si>
    <t>TT</t>
  </si>
  <si>
    <t>OO</t>
  </si>
  <si>
    <t>OR</t>
  </si>
  <si>
    <t xml:space="preserve">TAUX DE COUVERTURE INDDOR </t>
  </si>
  <si>
    <t>TAO</t>
  </si>
  <si>
    <t>TAI</t>
  </si>
  <si>
    <t>TD</t>
  </si>
  <si>
    <t>Pourcentage de couverture</t>
  </si>
  <si>
    <t>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</si>
</sst>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"/>
    <numFmt numFmtId="165" formatCode="#,##0.0"/>
    <numFmt numFmtId="166" formatCode="0.0%"/>
  </numFmts>
  <fonts count="23" x14ac:knownFonts="1">
    <font>
      <sz val="11"/>
      <name val="Calibri"/>
      <family val="2"/>
    </font>
    <font>
      <b/>
      <sz val="14"/>
      <color theme="0"/>
      <name val="Century Gothic"/>
      <family val="2"/>
    </font>
    <font>
      <sz val="10"/>
      <name val="Calibri"/>
      <family val="2"/>
    </font>
    <font>
      <b/>
      <sz val="11"/>
      <name val="Century Gothic"/>
      <family val="2"/>
    </font>
    <font>
      <b/>
      <sz val="10.5"/>
      <color indexed="8"/>
      <name val="Century Gothic"/>
      <family val="2"/>
    </font>
    <font>
      <b/>
      <sz val="10.5"/>
      <color indexed="9"/>
      <name val="Century Gothic"/>
      <family val="2"/>
    </font>
    <font>
      <sz val="11"/>
      <name val="Century Gothic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b/>
      <sz val="11"/>
      <name val="Calibri"/>
      <family val="2"/>
    </font>
    <font>
      <sz val="10.5"/>
      <color indexed="8"/>
      <name val="Century Gothic"/>
      <family val="2"/>
    </font>
    <font>
      <sz val="10"/>
      <color rgb="FF000000"/>
      <name val="Century Gothic"/>
      <family val="2"/>
    </font>
    <font>
      <b/>
      <sz val="10"/>
      <name val="Calibri Light"/>
      <family val="2"/>
    </font>
    <font>
      <b/>
      <sz val="10"/>
      <color rgb="FF000000"/>
      <name val="Century Gothic"/>
      <family val="2"/>
    </font>
    <font>
      <b/>
      <sz val="10"/>
      <color rgb="FF000000"/>
      <name val="Calibri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theme="0"/>
      <name val="Century Gothic"/>
      <family val="2"/>
    </font>
    <font>
      <sz val="11"/>
      <color rgb="FF000000"/>
      <name val="Century Gothic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theme="6" tint="-0.249977111117893"/>
      <name val="Calibri"/>
      <family val="2"/>
    </font>
    <font>
      <sz val="11"/>
      <color theme="6" tint="-0.249977111117893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003366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BE4D5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538ED5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protection locked="0"/>
    </xf>
    <xf numFmtId="9" fontId="19" fillId="0" borderId="0" applyFont="0" applyFill="0" applyBorder="0" applyAlignment="0" applyProtection="0"/>
  </cellStyleXfs>
  <cellXfs count="161">
    <xf numFmtId="0" fontId="0" fillId="0" borderId="0" xfId="0">
      <protection locked="0"/>
    </xf>
    <xf numFmtId="0" fontId="2" fillId="0" borderId="0" xfId="0" applyFont="1" applyProtection="1"/>
    <xf numFmtId="0" fontId="3" fillId="3" borderId="1" xfId="0" applyFont="1" applyFill="1" applyBorder="1" applyAlignment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top"/>
      <protection locked="0"/>
    </xf>
    <xf numFmtId="0" fontId="6" fillId="0" borderId="0" xfId="0" applyFont="1" applyAlignment="1">
      <alignment vertical="top" wrapText="1"/>
      <protection locked="0"/>
    </xf>
    <xf numFmtId="0" fontId="8" fillId="3" borderId="6" xfId="0" applyFont="1" applyFill="1" applyBorder="1" applyAlignment="1" applyProtection="1">
      <alignment vertical="center" wrapText="1"/>
    </xf>
    <xf numFmtId="4" fontId="6" fillId="0" borderId="7" xfId="0" applyNumberFormat="1" applyFont="1" applyBorder="1" applyAlignment="1" applyProtection="1">
      <alignment horizontal="center" vertical="top" wrapText="1"/>
    </xf>
    <xf numFmtId="4" fontId="6" fillId="0" borderId="8" xfId="0" applyNumberFormat="1" applyFont="1" applyBorder="1" applyAlignment="1" applyProtection="1">
      <alignment horizontal="center" vertical="top" wrapText="1"/>
    </xf>
    <xf numFmtId="0" fontId="6" fillId="0" borderId="9" xfId="0" applyFont="1" applyBorder="1" applyAlignment="1">
      <alignment horizontal="center" vertical="top" wrapText="1"/>
      <protection locked="0"/>
    </xf>
    <xf numFmtId="0" fontId="6" fillId="0" borderId="10" xfId="0" applyFont="1" applyBorder="1" applyAlignment="1">
      <alignment horizontal="center" vertical="top" wrapText="1"/>
      <protection locked="0"/>
    </xf>
    <xf numFmtId="0" fontId="8" fillId="3" borderId="12" xfId="0" applyFont="1" applyFill="1" applyBorder="1" applyAlignment="1" applyProtection="1">
      <alignment vertical="center" wrapText="1"/>
    </xf>
    <xf numFmtId="164" fontId="6" fillId="3" borderId="13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>
      <alignment horizontal="center" vertical="top" wrapText="1"/>
      <protection locked="0"/>
    </xf>
    <xf numFmtId="0" fontId="6" fillId="0" borderId="16" xfId="0" applyFont="1" applyBorder="1" applyAlignment="1">
      <alignment horizontal="center" vertical="top" wrapText="1"/>
      <protection locked="0"/>
    </xf>
    <xf numFmtId="164" fontId="6" fillId="3" borderId="13" xfId="0" applyNumberFormat="1" applyFont="1" applyFill="1" applyBorder="1" applyAlignment="1" applyProtection="1">
      <alignment horizontal="center" vertical="top" wrapText="1"/>
    </xf>
    <xf numFmtId="164" fontId="6" fillId="3" borderId="14" xfId="0" applyNumberFormat="1" applyFont="1" applyFill="1" applyBorder="1" applyAlignment="1" applyProtection="1">
      <alignment horizontal="center" vertical="top" wrapText="1"/>
    </xf>
    <xf numFmtId="164" fontId="6" fillId="3" borderId="13" xfId="0" applyNumberFormat="1" applyFont="1" applyFill="1" applyBorder="1" applyAlignment="1" applyProtection="1">
      <alignment horizontal="center" wrapText="1"/>
    </xf>
    <xf numFmtId="164" fontId="6" fillId="3" borderId="14" xfId="0" applyNumberFormat="1" applyFont="1" applyFill="1" applyBorder="1" applyAlignment="1" applyProtection="1">
      <alignment horizontal="center" wrapText="1"/>
    </xf>
    <xf numFmtId="0" fontId="8" fillId="3" borderId="18" xfId="0" applyFont="1" applyFill="1" applyBorder="1" applyAlignment="1" applyProtection="1">
      <alignment vertical="center" wrapText="1"/>
    </xf>
    <xf numFmtId="164" fontId="6" fillId="3" borderId="19" xfId="0" applyNumberFormat="1" applyFont="1" applyFill="1" applyBorder="1" applyAlignment="1" applyProtection="1">
      <alignment horizontal="center" vertical="center" wrapText="1"/>
    </xf>
    <xf numFmtId="164" fontId="6" fillId="3" borderId="20" xfId="0" applyNumberFormat="1" applyFont="1" applyFill="1" applyBorder="1" applyAlignment="1" applyProtection="1">
      <alignment horizontal="center" vertical="center" wrapText="1"/>
    </xf>
    <xf numFmtId="0" fontId="6" fillId="0" borderId="21" xfId="0" applyFont="1" applyBorder="1" applyAlignment="1">
      <alignment horizontal="center" vertical="top" wrapText="1"/>
      <protection locked="0"/>
    </xf>
    <xf numFmtId="0" fontId="6" fillId="0" borderId="22" xfId="0" applyFont="1" applyBorder="1" applyAlignment="1">
      <alignment horizontal="center" vertical="top" wrapText="1"/>
      <protection locked="0"/>
    </xf>
    <xf numFmtId="0" fontId="8" fillId="0" borderId="6" xfId="0" applyFont="1" applyBorder="1" applyAlignment="1" applyProtection="1">
      <alignment vertical="center" wrapText="1"/>
    </xf>
    <xf numFmtId="10" fontId="6" fillId="0" borderId="7" xfId="0" applyNumberFormat="1" applyFont="1" applyBorder="1" applyAlignment="1">
      <alignment horizontal="center" vertical="top" wrapText="1"/>
      <protection locked="0"/>
    </xf>
    <xf numFmtId="0" fontId="8" fillId="0" borderId="12" xfId="0" applyFont="1" applyBorder="1" applyAlignment="1" applyProtection="1">
      <alignment vertical="center" wrapText="1"/>
    </xf>
    <xf numFmtId="0" fontId="8" fillId="3" borderId="13" xfId="0" applyFont="1" applyFill="1" applyBorder="1" applyAlignment="1">
      <alignment horizontal="center" wrapText="1"/>
      <protection locked="0"/>
    </xf>
    <xf numFmtId="0" fontId="8" fillId="3" borderId="23" xfId="0" applyFont="1" applyFill="1" applyBorder="1" applyAlignment="1">
      <alignment horizontal="center" wrapText="1"/>
      <protection locked="0"/>
    </xf>
    <xf numFmtId="0" fontId="8" fillId="0" borderId="24" xfId="0" applyFont="1" applyBorder="1" applyAlignment="1" applyProtection="1">
      <alignment vertical="center" wrapText="1"/>
    </xf>
    <xf numFmtId="10" fontId="8" fillId="3" borderId="25" xfId="0" applyNumberFormat="1" applyFont="1" applyFill="1" applyBorder="1" applyAlignment="1" applyProtection="1">
      <alignment horizontal="center" wrapText="1"/>
    </xf>
    <xf numFmtId="0" fontId="8" fillId="0" borderId="18" xfId="0" applyFont="1" applyBorder="1" applyAlignment="1" applyProtection="1">
      <alignment vertical="center" wrapText="1"/>
    </xf>
    <xf numFmtId="0" fontId="8" fillId="3" borderId="19" xfId="0" applyFont="1" applyFill="1" applyBorder="1" applyAlignment="1" applyProtection="1">
      <alignment horizontal="center" wrapText="1"/>
    </xf>
    <xf numFmtId="0" fontId="8" fillId="3" borderId="26" xfId="0" applyFont="1" applyFill="1" applyBorder="1" applyAlignment="1" applyProtection="1">
      <alignment horizontal="center" wrapText="1"/>
    </xf>
    <xf numFmtId="0" fontId="8" fillId="0" borderId="0" xfId="0" applyFont="1" applyAlignment="1" applyProtection="1">
      <alignment vertical="center" wrapText="1"/>
    </xf>
    <xf numFmtId="0" fontId="10" fillId="3" borderId="13" xfId="0" applyFont="1" applyFill="1" applyBorder="1" applyAlignment="1">
      <alignment horizontal="center" wrapText="1"/>
      <protection locked="0"/>
    </xf>
    <xf numFmtId="0" fontId="10" fillId="3" borderId="23" xfId="0" applyFont="1" applyFill="1" applyBorder="1" applyAlignment="1">
      <alignment horizontal="center" wrapText="1"/>
      <protection locked="0"/>
    </xf>
    <xf numFmtId="0" fontId="8" fillId="0" borderId="12" xfId="0" applyFont="1" applyBorder="1" applyAlignment="1" applyProtection="1">
      <alignment horizontal="left" vertical="center" wrapText="1"/>
    </xf>
    <xf numFmtId="164" fontId="6" fillId="3" borderId="13" xfId="0" applyNumberFormat="1" applyFont="1" applyFill="1" applyBorder="1" applyAlignment="1">
      <alignment horizontal="center" vertical="top" wrapText="1"/>
      <protection locked="0"/>
    </xf>
    <xf numFmtId="0" fontId="8" fillId="0" borderId="18" xfId="0" applyFont="1" applyBorder="1" applyAlignment="1" applyProtection="1">
      <alignment horizontal="left" vertical="center" wrapText="1"/>
    </xf>
    <xf numFmtId="2" fontId="6" fillId="3" borderId="13" xfId="0" applyNumberFormat="1" applyFont="1" applyFill="1" applyBorder="1" applyAlignment="1">
      <alignment horizontal="center" vertical="top" wrapText="1"/>
      <protection locked="0"/>
    </xf>
    <xf numFmtId="0" fontId="8" fillId="0" borderId="6" xfId="0" applyFont="1" applyBorder="1" applyAlignment="1">
      <alignment vertical="center" wrapText="1"/>
      <protection locked="0"/>
    </xf>
    <xf numFmtId="10" fontId="11" fillId="0" borderId="27" xfId="0" applyNumberFormat="1" applyFont="1" applyBorder="1" applyAlignment="1" applyProtection="1">
      <alignment horizontal="center" vertical="center" wrapText="1"/>
    </xf>
    <xf numFmtId="0" fontId="8" fillId="0" borderId="12" xfId="0" applyFont="1" applyBorder="1" applyAlignment="1">
      <alignment vertical="center" wrapText="1"/>
      <protection locked="0"/>
    </xf>
    <xf numFmtId="2" fontId="11" fillId="0" borderId="28" xfId="0" applyNumberFormat="1" applyFont="1" applyBorder="1" applyAlignment="1" applyProtection="1">
      <alignment horizontal="center" vertical="center"/>
    </xf>
    <xf numFmtId="10" fontId="11" fillId="0" borderId="28" xfId="0" applyNumberFormat="1" applyFont="1" applyBorder="1" applyAlignment="1" applyProtection="1">
      <alignment horizontal="center" vertical="center" wrapText="1"/>
    </xf>
    <xf numFmtId="0" fontId="8" fillId="0" borderId="18" xfId="0" applyFont="1" applyBorder="1" applyAlignment="1">
      <alignment horizontal="left" vertical="center" wrapText="1"/>
      <protection locked="0"/>
    </xf>
    <xf numFmtId="2" fontId="11" fillId="0" borderId="29" xfId="0" applyNumberFormat="1" applyFont="1" applyBorder="1" applyAlignment="1" applyProtection="1">
      <alignment horizontal="center" vertical="center"/>
    </xf>
    <xf numFmtId="0" fontId="8" fillId="0" borderId="18" xfId="0" applyFont="1" applyBorder="1" applyAlignment="1">
      <alignment vertical="center" wrapText="1"/>
      <protection locked="0"/>
    </xf>
    <xf numFmtId="0" fontId="7" fillId="3" borderId="33" xfId="0" applyFont="1" applyFill="1" applyBorder="1" applyAlignment="1" applyProtection="1">
      <alignment horizontal="center" vertical="center" wrapText="1"/>
    </xf>
    <xf numFmtId="0" fontId="7" fillId="3" borderId="34" xfId="0" applyFont="1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right" vertical="center" wrapText="1"/>
    </xf>
    <xf numFmtId="0" fontId="11" fillId="0" borderId="28" xfId="0" applyFont="1" applyBorder="1" applyAlignment="1" applyProtection="1">
      <alignment horizontal="left" vertical="top"/>
    </xf>
    <xf numFmtId="0" fontId="11" fillId="10" borderId="28" xfId="0" applyFont="1" applyFill="1" applyBorder="1" applyAlignment="1" applyProtection="1">
      <alignment horizontal="left" vertical="top"/>
    </xf>
    <xf numFmtId="0" fontId="11" fillId="8" borderId="28" xfId="0" applyFont="1" applyFill="1" applyBorder="1" applyAlignment="1" applyProtection="1">
      <alignment horizontal="left" vertical="top"/>
    </xf>
    <xf numFmtId="0" fontId="11" fillId="9" borderId="28" xfId="0" applyFont="1" applyFill="1" applyBorder="1" applyAlignment="1" applyProtection="1">
      <alignment horizontal="left" vertical="top"/>
    </xf>
    <xf numFmtId="0" fontId="13" fillId="0" borderId="28" xfId="0" applyFont="1" applyBorder="1" applyAlignment="1" applyProtection="1">
      <alignment horizontal="left" vertical="center" wrapText="1"/>
    </xf>
    <xf numFmtId="0" fontId="13" fillId="10" borderId="28" xfId="0" applyFont="1" applyFill="1" applyBorder="1" applyAlignment="1" applyProtection="1">
      <alignment horizontal="left" vertical="center" wrapText="1"/>
    </xf>
    <xf numFmtId="0" fontId="13" fillId="8" borderId="28" xfId="0" applyFont="1" applyFill="1" applyBorder="1" applyAlignment="1" applyProtection="1">
      <alignment horizontal="left" vertical="center" wrapText="1"/>
    </xf>
    <xf numFmtId="0" fontId="13" fillId="9" borderId="28" xfId="0" applyFont="1" applyFill="1" applyBorder="1" applyAlignment="1" applyProtection="1">
      <alignment horizontal="left" vertical="center" wrapText="1"/>
    </xf>
    <xf numFmtId="0" fontId="14" fillId="0" borderId="35" xfId="0" applyFont="1" applyBorder="1" applyAlignment="1" applyProtection="1">
      <alignment wrapText="1"/>
    </xf>
    <xf numFmtId="0" fontId="16" fillId="0" borderId="28" xfId="0" applyFont="1" applyBorder="1" applyAlignment="1" applyProtection="1">
      <alignment horizontal="left" vertical="center" wrapText="1"/>
    </xf>
    <xf numFmtId="9" fontId="11" fillId="0" borderId="28" xfId="0" applyNumberFormat="1" applyFont="1" applyBorder="1" applyAlignment="1" applyProtection="1">
      <alignment horizontal="center" vertical="center" shrinkToFit="1"/>
    </xf>
    <xf numFmtId="10" fontId="16" fillId="0" borderId="28" xfId="0" applyNumberFormat="1" applyFont="1" applyBorder="1" applyAlignment="1" applyProtection="1">
      <alignment horizontal="center" vertical="center" wrapText="1"/>
    </xf>
    <xf numFmtId="10" fontId="11" fillId="10" borderId="38" xfId="0" applyNumberFormat="1" applyFont="1" applyFill="1" applyBorder="1" applyAlignment="1" applyProtection="1">
      <alignment horizontal="center" vertical="center"/>
    </xf>
    <xf numFmtId="10" fontId="11" fillId="8" borderId="38" xfId="0" applyNumberFormat="1" applyFont="1" applyFill="1" applyBorder="1" applyAlignment="1" applyProtection="1">
      <alignment horizontal="center" vertical="center"/>
    </xf>
    <xf numFmtId="10" fontId="11" fillId="9" borderId="38" xfId="0" applyNumberFormat="1" applyFont="1" applyFill="1" applyBorder="1" applyAlignment="1" applyProtection="1">
      <alignment horizontal="center" vertical="center"/>
    </xf>
    <xf numFmtId="0" fontId="11" fillId="0" borderId="28" xfId="0" applyFont="1" applyBorder="1" applyAlignment="1" applyProtection="1">
      <alignment horizontal="center" vertical="center"/>
    </xf>
    <xf numFmtId="2" fontId="2" fillId="0" borderId="0" xfId="0" applyNumberFormat="1" applyFont="1" applyProtection="1"/>
    <xf numFmtId="3" fontId="11" fillId="0" borderId="28" xfId="0" applyNumberFormat="1" applyFont="1" applyBorder="1" applyAlignment="1" applyProtection="1">
      <alignment horizontal="center" vertical="center" shrinkToFit="1"/>
    </xf>
    <xf numFmtId="0" fontId="16" fillId="0" borderId="28" xfId="0" applyFont="1" applyBorder="1" applyAlignment="1" applyProtection="1">
      <alignment horizontal="center" vertical="center" wrapText="1"/>
    </xf>
    <xf numFmtId="4" fontId="11" fillId="10" borderId="38" xfId="0" applyNumberFormat="1" applyFont="1" applyFill="1" applyBorder="1" applyAlignment="1" applyProtection="1">
      <alignment horizontal="center" vertical="center"/>
    </xf>
    <xf numFmtId="4" fontId="11" fillId="8" borderId="38" xfId="0" applyNumberFormat="1" applyFont="1" applyFill="1" applyBorder="1" applyAlignment="1" applyProtection="1">
      <alignment horizontal="center" vertical="center"/>
    </xf>
    <xf numFmtId="4" fontId="11" fillId="9" borderId="38" xfId="0" applyNumberFormat="1" applyFont="1" applyFill="1" applyBorder="1" applyAlignment="1" applyProtection="1">
      <alignment horizontal="center" vertical="center"/>
    </xf>
    <xf numFmtId="9" fontId="16" fillId="0" borderId="28" xfId="0" applyNumberFormat="1" applyFont="1" applyBorder="1" applyAlignment="1" applyProtection="1">
      <alignment horizontal="center" vertical="center" wrapText="1"/>
    </xf>
    <xf numFmtId="10" fontId="11" fillId="10" borderId="38" xfId="0" applyNumberFormat="1" applyFont="1" applyFill="1" applyBorder="1" applyAlignment="1" applyProtection="1">
      <alignment horizontal="center" vertical="center" wrapText="1"/>
    </xf>
    <xf numFmtId="10" fontId="11" fillId="8" borderId="38" xfId="0" applyNumberFormat="1" applyFont="1" applyFill="1" applyBorder="1" applyAlignment="1" applyProtection="1">
      <alignment horizontal="center" vertical="center" wrapText="1"/>
    </xf>
    <xf numFmtId="10" fontId="11" fillId="9" borderId="38" xfId="0" applyNumberFormat="1" applyFont="1" applyFill="1" applyBorder="1" applyAlignment="1" applyProtection="1">
      <alignment horizontal="center" vertical="center" wrapText="1"/>
    </xf>
    <xf numFmtId="0" fontId="11" fillId="0" borderId="37" xfId="0" applyFont="1" applyBorder="1" applyAlignment="1" applyProtection="1">
      <alignment horizontal="center" vertical="center"/>
    </xf>
    <xf numFmtId="10" fontId="11" fillId="10" borderId="28" xfId="0" applyNumberFormat="1" applyFont="1" applyFill="1" applyBorder="1" applyAlignment="1" applyProtection="1">
      <alignment horizontal="center" vertical="center" wrapText="1"/>
    </xf>
    <xf numFmtId="10" fontId="11" fillId="8" borderId="28" xfId="0" applyNumberFormat="1" applyFont="1" applyFill="1" applyBorder="1" applyAlignment="1" applyProtection="1">
      <alignment horizontal="center" vertical="center" wrapText="1"/>
    </xf>
    <xf numFmtId="10" fontId="11" fillId="9" borderId="28" xfId="0" applyNumberFormat="1" applyFont="1" applyFill="1" applyBorder="1" applyAlignment="1" applyProtection="1">
      <alignment horizontal="center" vertical="center" wrapText="1"/>
    </xf>
    <xf numFmtId="2" fontId="13" fillId="0" borderId="15" xfId="0" applyNumberFormat="1" applyFont="1" applyBorder="1" applyAlignment="1" applyProtection="1">
      <alignment horizontal="center" vertical="center"/>
    </xf>
    <xf numFmtId="2" fontId="11" fillId="10" borderId="28" xfId="0" applyNumberFormat="1" applyFont="1" applyFill="1" applyBorder="1" applyAlignment="1" applyProtection="1">
      <alignment horizontal="center" vertical="center"/>
    </xf>
    <xf numFmtId="2" fontId="11" fillId="8" borderId="28" xfId="0" applyNumberFormat="1" applyFont="1" applyFill="1" applyBorder="1" applyAlignment="1" applyProtection="1">
      <alignment horizontal="center" vertical="center"/>
    </xf>
    <xf numFmtId="2" fontId="11" fillId="9" borderId="28" xfId="0" applyNumberFormat="1" applyFont="1" applyFill="1" applyBorder="1" applyAlignment="1" applyProtection="1">
      <alignment horizontal="center" vertical="center"/>
    </xf>
    <xf numFmtId="3" fontId="11" fillId="0" borderId="28" xfId="0" applyNumberFormat="1" applyFont="1" applyBorder="1" applyAlignment="1" applyProtection="1">
      <alignment horizontal="center" vertical="top" shrinkToFit="1"/>
    </xf>
    <xf numFmtId="0" fontId="16" fillId="0" borderId="28" xfId="0" applyFont="1" applyBorder="1" applyAlignment="1" applyProtection="1">
      <alignment horizontal="center" vertical="top" wrapText="1"/>
    </xf>
    <xf numFmtId="0" fontId="18" fillId="0" borderId="28" xfId="0" applyFont="1" applyBorder="1" applyAlignment="1" applyProtection="1">
      <alignment horizontal="center" vertical="center"/>
    </xf>
    <xf numFmtId="2" fontId="18" fillId="0" borderId="28" xfId="0" applyNumberFormat="1" applyFont="1" applyBorder="1" applyAlignment="1" applyProtection="1">
      <alignment horizontal="center" vertical="center"/>
    </xf>
    <xf numFmtId="2" fontId="13" fillId="0" borderId="28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6" fillId="0" borderId="0" xfId="0" applyFont="1" applyAlignment="1">
      <alignment horizontal="center" vertical="top" wrapText="1"/>
      <protection locked="0"/>
    </xf>
    <xf numFmtId="0" fontId="13" fillId="10" borderId="28" xfId="0" applyFont="1" applyFill="1" applyBorder="1" applyAlignment="1" applyProtection="1">
      <alignment horizontal="center" vertical="center" wrapText="1"/>
    </xf>
    <xf numFmtId="0" fontId="13" fillId="8" borderId="28" xfId="0" applyFont="1" applyFill="1" applyBorder="1" applyAlignment="1" applyProtection="1">
      <alignment horizontal="center" vertical="center" wrapText="1"/>
    </xf>
    <xf numFmtId="0" fontId="13" fillId="9" borderId="28" xfId="0" applyFont="1" applyFill="1" applyBorder="1" applyAlignment="1" applyProtection="1">
      <alignment horizontal="center" vertical="center" wrapText="1"/>
    </xf>
    <xf numFmtId="165" fontId="11" fillId="10" borderId="28" xfId="0" applyNumberFormat="1" applyFont="1" applyFill="1" applyBorder="1" applyAlignment="1" applyProtection="1">
      <alignment horizontal="center" vertical="center" wrapText="1"/>
    </xf>
    <xf numFmtId="4" fontId="11" fillId="8" borderId="28" xfId="0" applyNumberFormat="1" applyFont="1" applyFill="1" applyBorder="1" applyAlignment="1" applyProtection="1">
      <alignment horizontal="center" vertical="center" wrapText="1"/>
    </xf>
    <xf numFmtId="4" fontId="11" fillId="9" borderId="28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10" fontId="0" fillId="0" borderId="0" xfId="0" applyNumberFormat="1" applyProtection="1"/>
    <xf numFmtId="10" fontId="0" fillId="0" borderId="15" xfId="0" applyNumberFormat="1" applyBorder="1" applyProtection="1"/>
    <xf numFmtId="10" fontId="2" fillId="0" borderId="0" xfId="0" applyNumberFormat="1" applyFont="1" applyProtection="1"/>
    <xf numFmtId="166" fontId="20" fillId="14" borderId="0" xfId="1" applyNumberFormat="1" applyFont="1" applyFill="1"/>
    <xf numFmtId="10" fontId="20" fillId="14" borderId="0" xfId="1" applyNumberFormat="1" applyFont="1" applyFill="1"/>
    <xf numFmtId="9" fontId="20" fillId="14" borderId="0" xfId="1" applyFont="1" applyFill="1"/>
    <xf numFmtId="10" fontId="21" fillId="15" borderId="0" xfId="0" applyNumberFormat="1" applyFont="1" applyFill="1" applyAlignment="1" applyProtection="1">
      <alignment horizontal="center" vertical="center"/>
    </xf>
    <xf numFmtId="10" fontId="22" fillId="15" borderId="0" xfId="0" applyNumberFormat="1" applyFont="1" applyFill="1" applyAlignment="1" applyProtection="1">
      <alignment horizontal="center" vertical="center"/>
    </xf>
    <xf numFmtId="10" fontId="0" fillId="16" borderId="0" xfId="0" applyNumberFormat="1" applyFill="1" applyProtection="1"/>
    <xf numFmtId="10" fontId="0" fillId="17" borderId="0" xfId="0" applyNumberFormat="1" applyFill="1" applyProtection="1"/>
    <xf numFmtId="10" fontId="0" fillId="18" borderId="0" xfId="0" applyNumberFormat="1" applyFill="1" applyProtection="1"/>
    <xf numFmtId="10" fontId="11" fillId="19" borderId="28" xfId="0" applyNumberFormat="1" applyFont="1" applyFill="1" applyBorder="1" applyAlignment="1" applyProtection="1">
      <alignment horizontal="center" vertical="center" wrapText="1"/>
    </xf>
    <xf numFmtId="165" fontId="11" fillId="19" borderId="28" xfId="0" applyNumberFormat="1" applyFont="1" applyFill="1" applyBorder="1" applyAlignment="1" applyProtection="1">
      <alignment horizontal="center" vertical="center" wrapText="1"/>
    </xf>
    <xf numFmtId="4" fontId="11" fillId="19" borderId="28" xfId="0" applyNumberFormat="1" applyFont="1" applyFill="1" applyBorder="1" applyAlignment="1" applyProtection="1">
      <alignment horizontal="center" vertical="center" wrapText="1"/>
    </xf>
    <xf numFmtId="10" fontId="11" fillId="19" borderId="38" xfId="0" applyNumberFormat="1" applyFont="1" applyFill="1" applyBorder="1" applyAlignment="1" applyProtection="1">
      <alignment horizontal="center" vertical="center" wrapText="1"/>
    </xf>
    <xf numFmtId="4" fontId="11" fillId="19" borderId="38" xfId="0" applyNumberFormat="1" applyFont="1" applyFill="1" applyBorder="1" applyAlignment="1" applyProtection="1">
      <alignment horizontal="center" vertical="center"/>
    </xf>
    <xf numFmtId="10" fontId="11" fillId="19" borderId="38" xfId="0" applyNumberFormat="1" applyFont="1" applyFill="1" applyBorder="1" applyAlignment="1" applyProtection="1">
      <alignment horizontal="center" vertical="center"/>
    </xf>
    <xf numFmtId="166" fontId="20" fillId="20" borderId="0" xfId="1" applyNumberFormat="1" applyFont="1" applyFill="1" applyAlignment="1">
      <alignment horizontal="center"/>
    </xf>
    <xf numFmtId="10" fontId="20" fillId="20" borderId="0" xfId="1" applyNumberFormat="1" applyFont="1" applyFill="1" applyAlignment="1">
      <alignment horizontal="center"/>
    </xf>
    <xf numFmtId="9" fontId="20" fillId="20" borderId="0" xfId="1" applyFont="1" applyFill="1" applyAlignment="1">
      <alignment horizontal="center"/>
    </xf>
    <xf numFmtId="0" fontId="16" fillId="20" borderId="28" xfId="0" applyFont="1" applyFill="1" applyBorder="1" applyAlignment="1" applyProtection="1">
      <alignment horizontal="left" vertical="center" wrapText="1"/>
    </xf>
    <xf numFmtId="9" fontId="11" fillId="20" borderId="28" xfId="0" applyNumberFormat="1" applyFont="1" applyFill="1" applyBorder="1" applyAlignment="1" applyProtection="1">
      <alignment horizontal="center" vertical="center" shrinkToFit="1"/>
    </xf>
    <xf numFmtId="10" fontId="16" fillId="20" borderId="28" xfId="0" applyNumberFormat="1" applyFont="1" applyFill="1" applyBorder="1" applyAlignment="1" applyProtection="1">
      <alignment horizontal="center" vertical="center" wrapText="1"/>
    </xf>
    <xf numFmtId="2" fontId="11" fillId="19" borderId="28" xfId="0" applyNumberFormat="1" applyFont="1" applyFill="1" applyBorder="1" applyAlignment="1" applyProtection="1">
      <alignment horizontal="center" vertical="center"/>
    </xf>
    <xf numFmtId="10" fontId="0" fillId="21" borderId="15" xfId="0" applyNumberFormat="1" applyFill="1" applyBorder="1" applyProtection="1"/>
    <xf numFmtId="0" fontId="13" fillId="0" borderId="36" xfId="0" applyFont="1" applyBorder="1" applyAlignment="1" applyProtection="1">
      <alignment horizontal="right" vertical="center"/>
    </xf>
    <xf numFmtId="0" fontId="13" fillId="0" borderId="37" xfId="0" applyFont="1" applyBorder="1" applyAlignment="1" applyProtection="1">
      <alignment horizontal="right" vertical="center"/>
    </xf>
    <xf numFmtId="0" fontId="13" fillId="7" borderId="37" xfId="0" applyFont="1" applyFill="1" applyBorder="1" applyAlignment="1" applyProtection="1">
      <alignment horizontal="right" vertical="center"/>
    </xf>
    <xf numFmtId="0" fontId="13" fillId="8" borderId="37" xfId="0" applyFont="1" applyFill="1" applyBorder="1" applyAlignment="1" applyProtection="1">
      <alignment horizontal="right" vertical="center"/>
    </xf>
    <xf numFmtId="0" fontId="13" fillId="9" borderId="37" xfId="0" applyFont="1" applyFill="1" applyBorder="1" applyAlignment="1" applyProtection="1">
      <alignment horizontal="right" vertical="center"/>
    </xf>
    <xf numFmtId="0" fontId="13" fillId="0" borderId="38" xfId="0" applyFont="1" applyBorder="1" applyAlignment="1" applyProtection="1">
      <alignment horizontal="right" vertic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7" fillId="3" borderId="30" xfId="0" applyFont="1" applyFill="1" applyBorder="1" applyAlignment="1" applyProtection="1">
      <alignment horizontal="right" vertical="center" wrapText="1"/>
    </xf>
    <xf numFmtId="0" fontId="7" fillId="3" borderId="31" xfId="0" applyFont="1" applyFill="1" applyBorder="1" applyAlignment="1" applyProtection="1">
      <alignment horizontal="right" vertical="center" wrapText="1"/>
    </xf>
    <xf numFmtId="0" fontId="7" fillId="3" borderId="32" xfId="0" applyFont="1" applyFill="1" applyBorder="1" applyAlignment="1" applyProtection="1">
      <alignment horizontal="right" vertical="center" wrapText="1"/>
    </xf>
    <xf numFmtId="0" fontId="1" fillId="2" borderId="35" xfId="0" applyFont="1" applyFill="1" applyBorder="1" applyAlignment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top"/>
    </xf>
    <xf numFmtId="0" fontId="12" fillId="0" borderId="37" xfId="0" applyFont="1" applyBorder="1" applyAlignment="1" applyProtection="1">
      <alignment horizontal="center" vertical="top"/>
    </xf>
    <xf numFmtId="0" fontId="12" fillId="7" borderId="37" xfId="0" applyFont="1" applyFill="1" applyBorder="1" applyAlignment="1" applyProtection="1">
      <alignment horizontal="center" vertical="top"/>
    </xf>
    <xf numFmtId="0" fontId="12" fillId="8" borderId="37" xfId="0" applyFont="1" applyFill="1" applyBorder="1" applyAlignment="1" applyProtection="1">
      <alignment horizontal="center" vertical="top"/>
    </xf>
    <xf numFmtId="0" fontId="12" fillId="9" borderId="37" xfId="0" applyFont="1" applyFill="1" applyBorder="1" applyAlignment="1" applyProtection="1">
      <alignment horizontal="center" vertical="top"/>
    </xf>
    <xf numFmtId="0" fontId="12" fillId="0" borderId="38" xfId="0" applyFont="1" applyBorder="1" applyAlignment="1" applyProtection="1">
      <alignment horizontal="center" vertical="top"/>
    </xf>
    <xf numFmtId="0" fontId="13" fillId="11" borderId="36" xfId="0" applyFont="1" applyFill="1" applyBorder="1" applyAlignment="1" applyProtection="1">
      <alignment horizontal="center" vertical="top"/>
    </xf>
    <xf numFmtId="0" fontId="13" fillId="11" borderId="37" xfId="0" applyFont="1" applyFill="1" applyBorder="1" applyAlignment="1" applyProtection="1">
      <alignment horizontal="center" vertical="top"/>
    </xf>
    <xf numFmtId="0" fontId="13" fillId="11" borderId="38" xfId="0" applyFont="1" applyFill="1" applyBorder="1" applyAlignment="1" applyProtection="1">
      <alignment horizontal="center" vertical="top"/>
    </xf>
    <xf numFmtId="0" fontId="15" fillId="12" borderId="36" xfId="0" applyFont="1" applyFill="1" applyBorder="1" applyAlignment="1" applyProtection="1">
      <alignment horizontal="center" vertical="center" wrapText="1"/>
    </xf>
    <xf numFmtId="0" fontId="15" fillId="12" borderId="37" xfId="0" applyFont="1" applyFill="1" applyBorder="1" applyAlignment="1" applyProtection="1">
      <alignment horizontal="center" vertical="center" wrapText="1"/>
    </xf>
    <xf numFmtId="0" fontId="15" fillId="12" borderId="38" xfId="0" applyFont="1" applyFill="1" applyBorder="1" applyAlignment="1" applyProtection="1">
      <alignment horizontal="center" vertical="center" wrapText="1"/>
    </xf>
    <xf numFmtId="0" fontId="17" fillId="13" borderId="36" xfId="0" applyFont="1" applyFill="1" applyBorder="1" applyAlignment="1" applyProtection="1">
      <alignment horizontal="right" vertical="center" wrapText="1"/>
    </xf>
    <xf numFmtId="0" fontId="17" fillId="13" borderId="37" xfId="0" applyFont="1" applyFill="1" applyBorder="1" applyAlignment="1" applyProtection="1">
      <alignment horizontal="right" vertical="center" wrapText="1"/>
    </xf>
    <xf numFmtId="0" fontId="9" fillId="0" borderId="5" xfId="0" applyFont="1" applyBorder="1" applyAlignment="1">
      <alignment horizontal="center" vertical="center"/>
      <protection locked="0"/>
    </xf>
    <xf numFmtId="0" fontId="9" fillId="0" borderId="11" xfId="0" applyFont="1" applyBorder="1" applyAlignment="1">
      <alignment horizontal="center" vertical="center"/>
      <protection locked="0"/>
    </xf>
    <xf numFmtId="0" fontId="9" fillId="0" borderId="17" xfId="0" applyFont="1" applyBorder="1" applyAlignment="1">
      <alignment horizontal="center" vertical="center"/>
      <protection locked="0"/>
    </xf>
    <xf numFmtId="0" fontId="1" fillId="2" borderId="0" xfId="0" applyFont="1" applyFill="1" applyAlignment="1">
      <alignment horizontal="center" vertical="center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ELL/AppData/Local/Microsoft/Windows/INetCache/Content.Outlook/S0SAKTPM/Rapport_Grand%20Tunis%20-Global.xls" TargetMode="External"/><Relationship Id="rId2" Type="http://schemas.openxmlformats.org/officeDocument/2006/relationships/externalLinkPath" Target="file:///C:\Users\DELL\AppData\Local\Microsoft\Windows\INetCache\Content.Outlook\S0SAKTPM\Rapport_Grand%20Tunis%20-Global.xls" TargetMode="External"/><Relationship Id="rId1" Type="http://schemas.openxmlformats.org/officeDocument/2006/relationships/externalLinkPath" Target="/Users/DELL/AppData/Local/Microsoft/Windows/INetCache/Content.Outlook/S0SAKTPM/Rapport_Grand%20Tunis%20-Glob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gedeGarde"/>
      <sheetName val="Parcours des mesures"/>
      <sheetName val="Seuils"/>
      <sheetName val="Scoring"/>
      <sheetName val="KPI"/>
      <sheetName val="CS_2G_3G"/>
      <sheetName val="Couverture scanner 4G"/>
      <sheetName val="Couverture 3G"/>
      <sheetName val="Couverture scanner 2G"/>
      <sheetName val="Performances http"/>
      <sheetName val="Performances LTE"/>
      <sheetName val="Performances Data 3G"/>
      <sheetName val="Performances Data 4G"/>
      <sheetName val="Stats Gouv"/>
      <sheetName val="Stats HO &amp; Failures "/>
    </sheetNames>
    <sheetDataSet>
      <sheetData sheetId="0"/>
      <sheetData sheetId="1"/>
      <sheetData sheetId="2"/>
      <sheetData sheetId="3"/>
      <sheetData sheetId="4">
        <row r="24">
          <cell r="E24">
            <v>0.98950233281493005</v>
          </cell>
          <cell r="F24">
            <v>0.99139865370231861</v>
          </cell>
          <cell r="G24">
            <v>0.99850579006350393</v>
          </cell>
        </row>
        <row r="32">
          <cell r="E32">
            <v>1.6110019646365423E-2</v>
          </cell>
          <cell r="F32">
            <v>1.3956997359486986E-2</v>
          </cell>
          <cell r="G32">
            <v>4.8634493078937528E-3</v>
          </cell>
        </row>
        <row r="52">
          <cell r="E52">
            <v>1</v>
          </cell>
          <cell r="F52">
            <v>1</v>
          </cell>
          <cell r="G52">
            <v>1</v>
          </cell>
        </row>
        <row r="57">
          <cell r="E57">
            <v>8.271298593879239E-3</v>
          </cell>
          <cell r="F57">
            <v>1.9693020561830293E-2</v>
          </cell>
          <cell r="G57">
            <v>5.0563982886036559E-3</v>
          </cell>
        </row>
        <row r="75">
          <cell r="E75">
            <v>0.95073891625615758</v>
          </cell>
          <cell r="F75">
            <v>0.94887927644514358</v>
          </cell>
          <cell r="G75">
            <v>0.82446601941747577</v>
          </cell>
        </row>
        <row r="77">
          <cell r="E77">
            <v>34137.550000000003</v>
          </cell>
          <cell r="F77">
            <v>44543.12</v>
          </cell>
          <cell r="G77">
            <v>20315.13</v>
          </cell>
        </row>
        <row r="88">
          <cell r="E88">
            <v>96.57</v>
          </cell>
          <cell r="F88">
            <v>97.65</v>
          </cell>
          <cell r="G88">
            <v>96.3</v>
          </cell>
        </row>
        <row r="89">
          <cell r="E89">
            <v>13848.6</v>
          </cell>
          <cell r="F89">
            <v>7826.74</v>
          </cell>
          <cell r="G89">
            <v>5800.02</v>
          </cell>
        </row>
        <row r="97">
          <cell r="E97">
            <v>97.2</v>
          </cell>
          <cell r="F97">
            <v>97.38</v>
          </cell>
          <cell r="G97">
            <v>98.6</v>
          </cell>
        </row>
        <row r="98">
          <cell r="E98">
            <v>2718.13</v>
          </cell>
          <cell r="F98">
            <v>2205.48</v>
          </cell>
          <cell r="G98">
            <v>2378.6799999999998</v>
          </cell>
        </row>
        <row r="104">
          <cell r="E104">
            <v>91.9</v>
          </cell>
          <cell r="F104">
            <v>92.03</v>
          </cell>
          <cell r="G104">
            <v>89.71</v>
          </cell>
        </row>
        <row r="105">
          <cell r="E105">
            <v>64240.11</v>
          </cell>
          <cell r="F105">
            <v>70751.7</v>
          </cell>
          <cell r="G105">
            <v>52720.38</v>
          </cell>
        </row>
        <row r="111">
          <cell r="E111">
            <v>93.27</v>
          </cell>
          <cell r="F111">
            <v>93.17</v>
          </cell>
          <cell r="G111">
            <v>91.99</v>
          </cell>
        </row>
        <row r="112">
          <cell r="E112">
            <v>28345.23</v>
          </cell>
          <cell r="F112">
            <v>24388.69</v>
          </cell>
          <cell r="G112">
            <v>25460.05</v>
          </cell>
        </row>
      </sheetData>
      <sheetData sheetId="5"/>
      <sheetData sheetId="6">
        <row r="35">
          <cell r="J35">
            <v>0.22</v>
          </cell>
          <cell r="K35">
            <v>0.38</v>
          </cell>
          <cell r="L35">
            <v>0.25</v>
          </cell>
        </row>
      </sheetData>
      <sheetData sheetId="7">
        <row r="39">
          <cell r="J39">
            <v>0.08</v>
          </cell>
          <cell r="K39">
            <v>0.4</v>
          </cell>
          <cell r="L39">
            <v>7.0000000000000007E-2</v>
          </cell>
        </row>
      </sheetData>
      <sheetData sheetId="8">
        <row r="8">
          <cell r="H8">
            <v>100</v>
          </cell>
          <cell r="J8">
            <v>99.9</v>
          </cell>
          <cell r="L8">
            <v>99.96</v>
          </cell>
        </row>
      </sheetData>
      <sheetData sheetId="9"/>
      <sheetData sheetId="10"/>
      <sheetData sheetId="11"/>
      <sheetData sheetId="12">
        <row r="140">
          <cell r="C140">
            <v>58.38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86129-D7EB-46AB-AF65-B08A357C91C6}">
  <dimension ref="A1:HW60"/>
  <sheetViews>
    <sheetView tabSelected="1" view="pageBreakPreview" topLeftCell="A34" zoomScale="70" zoomScaleNormal="70" zoomScaleSheetLayoutView="70" workbookViewId="0">
      <selection activeCell="M56" sqref="M56"/>
    </sheetView>
  </sheetViews>
  <sheetFormatPr baseColWidth="10" defaultColWidth="9.109375" defaultRowHeight="15" customHeight="1" x14ac:dyDescent="0.3"/>
  <cols>
    <col min="1" max="1" width="38.109375" style="1" bestFit="1" customWidth="1"/>
    <col min="2" max="2" width="31.5546875" style="1" customWidth="1"/>
    <col min="3" max="3" width="15.6640625" style="1" customWidth="1"/>
    <col min="4" max="4" width="21.44140625" style="1" customWidth="1"/>
    <col min="5" max="5" width="19.5546875" style="1" customWidth="1"/>
    <col min="6" max="6" width="17.109375" style="1" customWidth="1"/>
    <col min="7" max="7" width="21.109375" style="1" customWidth="1"/>
    <col min="8" max="8" width="22" style="1" customWidth="1"/>
    <col min="9" max="9" width="10.44140625" style="1" customWidth="1"/>
    <col min="10" max="10" width="11.6640625" style="1" customWidth="1"/>
    <col min="11" max="11" width="14.44140625" style="1" customWidth="1"/>
    <col min="12" max="12" width="12.44140625" style="1" customWidth="1"/>
    <col min="13" max="13" width="16" style="1" customWidth="1"/>
    <col min="14" max="14" width="13" style="96" customWidth="1"/>
    <col min="15" max="15" width="14.6640625" style="96" customWidth="1"/>
    <col min="16" max="16" width="12.33203125" style="96" customWidth="1"/>
    <col min="17" max="256" width="9.109375" style="1"/>
    <col min="257" max="257" width="25.109375" style="1" customWidth="1"/>
    <col min="258" max="258" width="31.5546875" style="1" customWidth="1"/>
    <col min="259" max="259" width="15.6640625" style="1" customWidth="1"/>
    <col min="260" max="260" width="21.44140625" style="1" customWidth="1"/>
    <col min="261" max="261" width="19.5546875" style="1" customWidth="1"/>
    <col min="262" max="262" width="17.109375" style="1" customWidth="1"/>
    <col min="263" max="263" width="21.109375" style="1" customWidth="1"/>
    <col min="264" max="264" width="22" style="1" customWidth="1"/>
    <col min="265" max="265" width="10.44140625" style="1" customWidth="1"/>
    <col min="266" max="266" width="11.6640625" style="1" customWidth="1"/>
    <col min="267" max="268" width="9.5546875" style="1" customWidth="1"/>
    <col min="269" max="269" width="10.109375" style="1" customWidth="1"/>
    <col min="270" max="271" width="12" style="1" customWidth="1"/>
    <col min="272" max="272" width="12.33203125" style="1" customWidth="1"/>
    <col min="273" max="512" width="9.109375" style="1"/>
    <col min="513" max="513" width="25.109375" style="1" customWidth="1"/>
    <col min="514" max="514" width="31.5546875" style="1" customWidth="1"/>
    <col min="515" max="515" width="15.6640625" style="1" customWidth="1"/>
    <col min="516" max="516" width="21.44140625" style="1" customWidth="1"/>
    <col min="517" max="517" width="19.5546875" style="1" customWidth="1"/>
    <col min="518" max="518" width="17.109375" style="1" customWidth="1"/>
    <col min="519" max="519" width="21.109375" style="1" customWidth="1"/>
    <col min="520" max="520" width="22" style="1" customWidth="1"/>
    <col min="521" max="521" width="10.44140625" style="1" customWidth="1"/>
    <col min="522" max="522" width="11.6640625" style="1" customWidth="1"/>
    <col min="523" max="524" width="9.5546875" style="1" customWidth="1"/>
    <col min="525" max="525" width="10.109375" style="1" customWidth="1"/>
    <col min="526" max="527" width="12" style="1" customWidth="1"/>
    <col min="528" max="528" width="12.33203125" style="1" customWidth="1"/>
    <col min="529" max="768" width="9.109375" style="1"/>
    <col min="769" max="769" width="25.109375" style="1" customWidth="1"/>
    <col min="770" max="770" width="31.5546875" style="1" customWidth="1"/>
    <col min="771" max="771" width="15.6640625" style="1" customWidth="1"/>
    <col min="772" max="772" width="21.44140625" style="1" customWidth="1"/>
    <col min="773" max="773" width="19.5546875" style="1" customWidth="1"/>
    <col min="774" max="774" width="17.109375" style="1" customWidth="1"/>
    <col min="775" max="775" width="21.109375" style="1" customWidth="1"/>
    <col min="776" max="776" width="22" style="1" customWidth="1"/>
    <col min="777" max="777" width="10.44140625" style="1" customWidth="1"/>
    <col min="778" max="778" width="11.6640625" style="1" customWidth="1"/>
    <col min="779" max="780" width="9.5546875" style="1" customWidth="1"/>
    <col min="781" max="781" width="10.109375" style="1" customWidth="1"/>
    <col min="782" max="783" width="12" style="1" customWidth="1"/>
    <col min="784" max="784" width="12.33203125" style="1" customWidth="1"/>
    <col min="785" max="1024" width="9.109375" style="1"/>
    <col min="1025" max="1025" width="25.109375" style="1" customWidth="1"/>
    <col min="1026" max="1026" width="31.5546875" style="1" customWidth="1"/>
    <col min="1027" max="1027" width="15.6640625" style="1" customWidth="1"/>
    <col min="1028" max="1028" width="21.44140625" style="1" customWidth="1"/>
    <col min="1029" max="1029" width="19.5546875" style="1" customWidth="1"/>
    <col min="1030" max="1030" width="17.109375" style="1" customWidth="1"/>
    <col min="1031" max="1031" width="21.109375" style="1" customWidth="1"/>
    <col min="1032" max="1032" width="22" style="1" customWidth="1"/>
    <col min="1033" max="1033" width="10.44140625" style="1" customWidth="1"/>
    <col min="1034" max="1034" width="11.6640625" style="1" customWidth="1"/>
    <col min="1035" max="1036" width="9.5546875" style="1" customWidth="1"/>
    <col min="1037" max="1037" width="10.109375" style="1" customWidth="1"/>
    <col min="1038" max="1039" width="12" style="1" customWidth="1"/>
    <col min="1040" max="1040" width="12.33203125" style="1" customWidth="1"/>
    <col min="1041" max="1280" width="9.109375" style="1"/>
    <col min="1281" max="1281" width="25.109375" style="1" customWidth="1"/>
    <col min="1282" max="1282" width="31.5546875" style="1" customWidth="1"/>
    <col min="1283" max="1283" width="15.6640625" style="1" customWidth="1"/>
    <col min="1284" max="1284" width="21.44140625" style="1" customWidth="1"/>
    <col min="1285" max="1285" width="19.5546875" style="1" customWidth="1"/>
    <col min="1286" max="1286" width="17.109375" style="1" customWidth="1"/>
    <col min="1287" max="1287" width="21.109375" style="1" customWidth="1"/>
    <col min="1288" max="1288" width="22" style="1" customWidth="1"/>
    <col min="1289" max="1289" width="10.44140625" style="1" customWidth="1"/>
    <col min="1290" max="1290" width="11.6640625" style="1" customWidth="1"/>
    <col min="1291" max="1292" width="9.5546875" style="1" customWidth="1"/>
    <col min="1293" max="1293" width="10.109375" style="1" customWidth="1"/>
    <col min="1294" max="1295" width="12" style="1" customWidth="1"/>
    <col min="1296" max="1296" width="12.33203125" style="1" customWidth="1"/>
    <col min="1297" max="1536" width="9.109375" style="1"/>
    <col min="1537" max="1537" width="25.109375" style="1" customWidth="1"/>
    <col min="1538" max="1538" width="31.5546875" style="1" customWidth="1"/>
    <col min="1539" max="1539" width="15.6640625" style="1" customWidth="1"/>
    <col min="1540" max="1540" width="21.44140625" style="1" customWidth="1"/>
    <col min="1541" max="1541" width="19.5546875" style="1" customWidth="1"/>
    <col min="1542" max="1542" width="17.109375" style="1" customWidth="1"/>
    <col min="1543" max="1543" width="21.109375" style="1" customWidth="1"/>
    <col min="1544" max="1544" width="22" style="1" customWidth="1"/>
    <col min="1545" max="1545" width="10.44140625" style="1" customWidth="1"/>
    <col min="1546" max="1546" width="11.6640625" style="1" customWidth="1"/>
    <col min="1547" max="1548" width="9.5546875" style="1" customWidth="1"/>
    <col min="1549" max="1549" width="10.109375" style="1" customWidth="1"/>
    <col min="1550" max="1551" width="12" style="1" customWidth="1"/>
    <col min="1552" max="1552" width="12.33203125" style="1" customWidth="1"/>
    <col min="1553" max="1792" width="9.109375" style="1"/>
    <col min="1793" max="1793" width="25.109375" style="1" customWidth="1"/>
    <col min="1794" max="1794" width="31.5546875" style="1" customWidth="1"/>
    <col min="1795" max="1795" width="15.6640625" style="1" customWidth="1"/>
    <col min="1796" max="1796" width="21.44140625" style="1" customWidth="1"/>
    <col min="1797" max="1797" width="19.5546875" style="1" customWidth="1"/>
    <col min="1798" max="1798" width="17.109375" style="1" customWidth="1"/>
    <col min="1799" max="1799" width="21.109375" style="1" customWidth="1"/>
    <col min="1800" max="1800" width="22" style="1" customWidth="1"/>
    <col min="1801" max="1801" width="10.44140625" style="1" customWidth="1"/>
    <col min="1802" max="1802" width="11.6640625" style="1" customWidth="1"/>
    <col min="1803" max="1804" width="9.5546875" style="1" customWidth="1"/>
    <col min="1805" max="1805" width="10.109375" style="1" customWidth="1"/>
    <col min="1806" max="1807" width="12" style="1" customWidth="1"/>
    <col min="1808" max="1808" width="12.33203125" style="1" customWidth="1"/>
    <col min="1809" max="2048" width="9.109375" style="1"/>
    <col min="2049" max="2049" width="25.109375" style="1" customWidth="1"/>
    <col min="2050" max="2050" width="31.5546875" style="1" customWidth="1"/>
    <col min="2051" max="2051" width="15.6640625" style="1" customWidth="1"/>
    <col min="2052" max="2052" width="21.44140625" style="1" customWidth="1"/>
    <col min="2053" max="2053" width="19.5546875" style="1" customWidth="1"/>
    <col min="2054" max="2054" width="17.109375" style="1" customWidth="1"/>
    <col min="2055" max="2055" width="21.109375" style="1" customWidth="1"/>
    <col min="2056" max="2056" width="22" style="1" customWidth="1"/>
    <col min="2057" max="2057" width="10.44140625" style="1" customWidth="1"/>
    <col min="2058" max="2058" width="11.6640625" style="1" customWidth="1"/>
    <col min="2059" max="2060" width="9.5546875" style="1" customWidth="1"/>
    <col min="2061" max="2061" width="10.109375" style="1" customWidth="1"/>
    <col min="2062" max="2063" width="12" style="1" customWidth="1"/>
    <col min="2064" max="2064" width="12.33203125" style="1" customWidth="1"/>
    <col min="2065" max="2304" width="9.109375" style="1"/>
    <col min="2305" max="2305" width="25.109375" style="1" customWidth="1"/>
    <col min="2306" max="2306" width="31.5546875" style="1" customWidth="1"/>
    <col min="2307" max="2307" width="15.6640625" style="1" customWidth="1"/>
    <col min="2308" max="2308" width="21.44140625" style="1" customWidth="1"/>
    <col min="2309" max="2309" width="19.5546875" style="1" customWidth="1"/>
    <col min="2310" max="2310" width="17.109375" style="1" customWidth="1"/>
    <col min="2311" max="2311" width="21.109375" style="1" customWidth="1"/>
    <col min="2312" max="2312" width="22" style="1" customWidth="1"/>
    <col min="2313" max="2313" width="10.44140625" style="1" customWidth="1"/>
    <col min="2314" max="2314" width="11.6640625" style="1" customWidth="1"/>
    <col min="2315" max="2316" width="9.5546875" style="1" customWidth="1"/>
    <col min="2317" max="2317" width="10.109375" style="1" customWidth="1"/>
    <col min="2318" max="2319" width="12" style="1" customWidth="1"/>
    <col min="2320" max="2320" width="12.33203125" style="1" customWidth="1"/>
    <col min="2321" max="2560" width="9.109375" style="1"/>
    <col min="2561" max="2561" width="25.109375" style="1" customWidth="1"/>
    <col min="2562" max="2562" width="31.5546875" style="1" customWidth="1"/>
    <col min="2563" max="2563" width="15.6640625" style="1" customWidth="1"/>
    <col min="2564" max="2564" width="21.44140625" style="1" customWidth="1"/>
    <col min="2565" max="2565" width="19.5546875" style="1" customWidth="1"/>
    <col min="2566" max="2566" width="17.109375" style="1" customWidth="1"/>
    <col min="2567" max="2567" width="21.109375" style="1" customWidth="1"/>
    <col min="2568" max="2568" width="22" style="1" customWidth="1"/>
    <col min="2569" max="2569" width="10.44140625" style="1" customWidth="1"/>
    <col min="2570" max="2570" width="11.6640625" style="1" customWidth="1"/>
    <col min="2571" max="2572" width="9.5546875" style="1" customWidth="1"/>
    <col min="2573" max="2573" width="10.109375" style="1" customWidth="1"/>
    <col min="2574" max="2575" width="12" style="1" customWidth="1"/>
    <col min="2576" max="2576" width="12.33203125" style="1" customWidth="1"/>
    <col min="2577" max="2816" width="9.109375" style="1"/>
    <col min="2817" max="2817" width="25.109375" style="1" customWidth="1"/>
    <col min="2818" max="2818" width="31.5546875" style="1" customWidth="1"/>
    <col min="2819" max="2819" width="15.6640625" style="1" customWidth="1"/>
    <col min="2820" max="2820" width="21.44140625" style="1" customWidth="1"/>
    <col min="2821" max="2821" width="19.5546875" style="1" customWidth="1"/>
    <col min="2822" max="2822" width="17.109375" style="1" customWidth="1"/>
    <col min="2823" max="2823" width="21.109375" style="1" customWidth="1"/>
    <col min="2824" max="2824" width="22" style="1" customWidth="1"/>
    <col min="2825" max="2825" width="10.44140625" style="1" customWidth="1"/>
    <col min="2826" max="2826" width="11.6640625" style="1" customWidth="1"/>
    <col min="2827" max="2828" width="9.5546875" style="1" customWidth="1"/>
    <col min="2829" max="2829" width="10.109375" style="1" customWidth="1"/>
    <col min="2830" max="2831" width="12" style="1" customWidth="1"/>
    <col min="2832" max="2832" width="12.33203125" style="1" customWidth="1"/>
    <col min="2833" max="3072" width="9.109375" style="1"/>
    <col min="3073" max="3073" width="25.109375" style="1" customWidth="1"/>
    <col min="3074" max="3074" width="31.5546875" style="1" customWidth="1"/>
    <col min="3075" max="3075" width="15.6640625" style="1" customWidth="1"/>
    <col min="3076" max="3076" width="21.44140625" style="1" customWidth="1"/>
    <col min="3077" max="3077" width="19.5546875" style="1" customWidth="1"/>
    <col min="3078" max="3078" width="17.109375" style="1" customWidth="1"/>
    <col min="3079" max="3079" width="21.109375" style="1" customWidth="1"/>
    <col min="3080" max="3080" width="22" style="1" customWidth="1"/>
    <col min="3081" max="3081" width="10.44140625" style="1" customWidth="1"/>
    <col min="3082" max="3082" width="11.6640625" style="1" customWidth="1"/>
    <col min="3083" max="3084" width="9.5546875" style="1" customWidth="1"/>
    <col min="3085" max="3085" width="10.109375" style="1" customWidth="1"/>
    <col min="3086" max="3087" width="12" style="1" customWidth="1"/>
    <col min="3088" max="3088" width="12.33203125" style="1" customWidth="1"/>
    <col min="3089" max="3328" width="9.109375" style="1"/>
    <col min="3329" max="3329" width="25.109375" style="1" customWidth="1"/>
    <col min="3330" max="3330" width="31.5546875" style="1" customWidth="1"/>
    <col min="3331" max="3331" width="15.6640625" style="1" customWidth="1"/>
    <col min="3332" max="3332" width="21.44140625" style="1" customWidth="1"/>
    <col min="3333" max="3333" width="19.5546875" style="1" customWidth="1"/>
    <col min="3334" max="3334" width="17.109375" style="1" customWidth="1"/>
    <col min="3335" max="3335" width="21.109375" style="1" customWidth="1"/>
    <col min="3336" max="3336" width="22" style="1" customWidth="1"/>
    <col min="3337" max="3337" width="10.44140625" style="1" customWidth="1"/>
    <col min="3338" max="3338" width="11.6640625" style="1" customWidth="1"/>
    <col min="3339" max="3340" width="9.5546875" style="1" customWidth="1"/>
    <col min="3341" max="3341" width="10.109375" style="1" customWidth="1"/>
    <col min="3342" max="3343" width="12" style="1" customWidth="1"/>
    <col min="3344" max="3344" width="12.33203125" style="1" customWidth="1"/>
    <col min="3345" max="3584" width="9.109375" style="1"/>
    <col min="3585" max="3585" width="25.109375" style="1" customWidth="1"/>
    <col min="3586" max="3586" width="31.5546875" style="1" customWidth="1"/>
    <col min="3587" max="3587" width="15.6640625" style="1" customWidth="1"/>
    <col min="3588" max="3588" width="21.44140625" style="1" customWidth="1"/>
    <col min="3589" max="3589" width="19.5546875" style="1" customWidth="1"/>
    <col min="3590" max="3590" width="17.109375" style="1" customWidth="1"/>
    <col min="3591" max="3591" width="21.109375" style="1" customWidth="1"/>
    <col min="3592" max="3592" width="22" style="1" customWidth="1"/>
    <col min="3593" max="3593" width="10.44140625" style="1" customWidth="1"/>
    <col min="3594" max="3594" width="11.6640625" style="1" customWidth="1"/>
    <col min="3595" max="3596" width="9.5546875" style="1" customWidth="1"/>
    <col min="3597" max="3597" width="10.109375" style="1" customWidth="1"/>
    <col min="3598" max="3599" width="12" style="1" customWidth="1"/>
    <col min="3600" max="3600" width="12.33203125" style="1" customWidth="1"/>
    <col min="3601" max="3840" width="9.109375" style="1"/>
    <col min="3841" max="3841" width="25.109375" style="1" customWidth="1"/>
    <col min="3842" max="3842" width="31.5546875" style="1" customWidth="1"/>
    <col min="3843" max="3843" width="15.6640625" style="1" customWidth="1"/>
    <col min="3844" max="3844" width="21.44140625" style="1" customWidth="1"/>
    <col min="3845" max="3845" width="19.5546875" style="1" customWidth="1"/>
    <col min="3846" max="3846" width="17.109375" style="1" customWidth="1"/>
    <col min="3847" max="3847" width="21.109375" style="1" customWidth="1"/>
    <col min="3848" max="3848" width="22" style="1" customWidth="1"/>
    <col min="3849" max="3849" width="10.44140625" style="1" customWidth="1"/>
    <col min="3850" max="3850" width="11.6640625" style="1" customWidth="1"/>
    <col min="3851" max="3852" width="9.5546875" style="1" customWidth="1"/>
    <col min="3853" max="3853" width="10.109375" style="1" customWidth="1"/>
    <col min="3854" max="3855" width="12" style="1" customWidth="1"/>
    <col min="3856" max="3856" width="12.33203125" style="1" customWidth="1"/>
    <col min="3857" max="4096" width="9.109375" style="1"/>
    <col min="4097" max="4097" width="25.109375" style="1" customWidth="1"/>
    <col min="4098" max="4098" width="31.5546875" style="1" customWidth="1"/>
    <col min="4099" max="4099" width="15.6640625" style="1" customWidth="1"/>
    <col min="4100" max="4100" width="21.44140625" style="1" customWidth="1"/>
    <col min="4101" max="4101" width="19.5546875" style="1" customWidth="1"/>
    <col min="4102" max="4102" width="17.109375" style="1" customWidth="1"/>
    <col min="4103" max="4103" width="21.109375" style="1" customWidth="1"/>
    <col min="4104" max="4104" width="22" style="1" customWidth="1"/>
    <col min="4105" max="4105" width="10.44140625" style="1" customWidth="1"/>
    <col min="4106" max="4106" width="11.6640625" style="1" customWidth="1"/>
    <col min="4107" max="4108" width="9.5546875" style="1" customWidth="1"/>
    <col min="4109" max="4109" width="10.109375" style="1" customWidth="1"/>
    <col min="4110" max="4111" width="12" style="1" customWidth="1"/>
    <col min="4112" max="4112" width="12.33203125" style="1" customWidth="1"/>
    <col min="4113" max="4352" width="9.109375" style="1"/>
    <col min="4353" max="4353" width="25.109375" style="1" customWidth="1"/>
    <col min="4354" max="4354" width="31.5546875" style="1" customWidth="1"/>
    <col min="4355" max="4355" width="15.6640625" style="1" customWidth="1"/>
    <col min="4356" max="4356" width="21.44140625" style="1" customWidth="1"/>
    <col min="4357" max="4357" width="19.5546875" style="1" customWidth="1"/>
    <col min="4358" max="4358" width="17.109375" style="1" customWidth="1"/>
    <col min="4359" max="4359" width="21.109375" style="1" customWidth="1"/>
    <col min="4360" max="4360" width="22" style="1" customWidth="1"/>
    <col min="4361" max="4361" width="10.44140625" style="1" customWidth="1"/>
    <col min="4362" max="4362" width="11.6640625" style="1" customWidth="1"/>
    <col min="4363" max="4364" width="9.5546875" style="1" customWidth="1"/>
    <col min="4365" max="4365" width="10.109375" style="1" customWidth="1"/>
    <col min="4366" max="4367" width="12" style="1" customWidth="1"/>
    <col min="4368" max="4368" width="12.33203125" style="1" customWidth="1"/>
    <col min="4369" max="4608" width="9.109375" style="1"/>
    <col min="4609" max="4609" width="25.109375" style="1" customWidth="1"/>
    <col min="4610" max="4610" width="31.5546875" style="1" customWidth="1"/>
    <col min="4611" max="4611" width="15.6640625" style="1" customWidth="1"/>
    <col min="4612" max="4612" width="21.44140625" style="1" customWidth="1"/>
    <col min="4613" max="4613" width="19.5546875" style="1" customWidth="1"/>
    <col min="4614" max="4614" width="17.109375" style="1" customWidth="1"/>
    <col min="4615" max="4615" width="21.109375" style="1" customWidth="1"/>
    <col min="4616" max="4616" width="22" style="1" customWidth="1"/>
    <col min="4617" max="4617" width="10.44140625" style="1" customWidth="1"/>
    <col min="4618" max="4618" width="11.6640625" style="1" customWidth="1"/>
    <col min="4619" max="4620" width="9.5546875" style="1" customWidth="1"/>
    <col min="4621" max="4621" width="10.109375" style="1" customWidth="1"/>
    <col min="4622" max="4623" width="12" style="1" customWidth="1"/>
    <col min="4624" max="4624" width="12.33203125" style="1" customWidth="1"/>
    <col min="4625" max="4864" width="9.109375" style="1"/>
    <col min="4865" max="4865" width="25.109375" style="1" customWidth="1"/>
    <col min="4866" max="4866" width="31.5546875" style="1" customWidth="1"/>
    <col min="4867" max="4867" width="15.6640625" style="1" customWidth="1"/>
    <col min="4868" max="4868" width="21.44140625" style="1" customWidth="1"/>
    <col min="4869" max="4869" width="19.5546875" style="1" customWidth="1"/>
    <col min="4870" max="4870" width="17.109375" style="1" customWidth="1"/>
    <col min="4871" max="4871" width="21.109375" style="1" customWidth="1"/>
    <col min="4872" max="4872" width="22" style="1" customWidth="1"/>
    <col min="4873" max="4873" width="10.44140625" style="1" customWidth="1"/>
    <col min="4874" max="4874" width="11.6640625" style="1" customWidth="1"/>
    <col min="4875" max="4876" width="9.5546875" style="1" customWidth="1"/>
    <col min="4877" max="4877" width="10.109375" style="1" customWidth="1"/>
    <col min="4878" max="4879" width="12" style="1" customWidth="1"/>
    <col min="4880" max="4880" width="12.33203125" style="1" customWidth="1"/>
    <col min="4881" max="5120" width="9.109375" style="1"/>
    <col min="5121" max="5121" width="25.109375" style="1" customWidth="1"/>
    <col min="5122" max="5122" width="31.5546875" style="1" customWidth="1"/>
    <col min="5123" max="5123" width="15.6640625" style="1" customWidth="1"/>
    <col min="5124" max="5124" width="21.44140625" style="1" customWidth="1"/>
    <col min="5125" max="5125" width="19.5546875" style="1" customWidth="1"/>
    <col min="5126" max="5126" width="17.109375" style="1" customWidth="1"/>
    <col min="5127" max="5127" width="21.109375" style="1" customWidth="1"/>
    <col min="5128" max="5128" width="22" style="1" customWidth="1"/>
    <col min="5129" max="5129" width="10.44140625" style="1" customWidth="1"/>
    <col min="5130" max="5130" width="11.6640625" style="1" customWidth="1"/>
    <col min="5131" max="5132" width="9.5546875" style="1" customWidth="1"/>
    <col min="5133" max="5133" width="10.109375" style="1" customWidth="1"/>
    <col min="5134" max="5135" width="12" style="1" customWidth="1"/>
    <col min="5136" max="5136" width="12.33203125" style="1" customWidth="1"/>
    <col min="5137" max="5376" width="9.109375" style="1"/>
    <col min="5377" max="5377" width="25.109375" style="1" customWidth="1"/>
    <col min="5378" max="5378" width="31.5546875" style="1" customWidth="1"/>
    <col min="5379" max="5379" width="15.6640625" style="1" customWidth="1"/>
    <col min="5380" max="5380" width="21.44140625" style="1" customWidth="1"/>
    <col min="5381" max="5381" width="19.5546875" style="1" customWidth="1"/>
    <col min="5382" max="5382" width="17.109375" style="1" customWidth="1"/>
    <col min="5383" max="5383" width="21.109375" style="1" customWidth="1"/>
    <col min="5384" max="5384" width="22" style="1" customWidth="1"/>
    <col min="5385" max="5385" width="10.44140625" style="1" customWidth="1"/>
    <col min="5386" max="5386" width="11.6640625" style="1" customWidth="1"/>
    <col min="5387" max="5388" width="9.5546875" style="1" customWidth="1"/>
    <col min="5389" max="5389" width="10.109375" style="1" customWidth="1"/>
    <col min="5390" max="5391" width="12" style="1" customWidth="1"/>
    <col min="5392" max="5392" width="12.33203125" style="1" customWidth="1"/>
    <col min="5393" max="5632" width="9.109375" style="1"/>
    <col min="5633" max="5633" width="25.109375" style="1" customWidth="1"/>
    <col min="5634" max="5634" width="31.5546875" style="1" customWidth="1"/>
    <col min="5635" max="5635" width="15.6640625" style="1" customWidth="1"/>
    <col min="5636" max="5636" width="21.44140625" style="1" customWidth="1"/>
    <col min="5637" max="5637" width="19.5546875" style="1" customWidth="1"/>
    <col min="5638" max="5638" width="17.109375" style="1" customWidth="1"/>
    <col min="5639" max="5639" width="21.109375" style="1" customWidth="1"/>
    <col min="5640" max="5640" width="22" style="1" customWidth="1"/>
    <col min="5641" max="5641" width="10.44140625" style="1" customWidth="1"/>
    <col min="5642" max="5642" width="11.6640625" style="1" customWidth="1"/>
    <col min="5643" max="5644" width="9.5546875" style="1" customWidth="1"/>
    <col min="5645" max="5645" width="10.109375" style="1" customWidth="1"/>
    <col min="5646" max="5647" width="12" style="1" customWidth="1"/>
    <col min="5648" max="5648" width="12.33203125" style="1" customWidth="1"/>
    <col min="5649" max="5888" width="9.109375" style="1"/>
    <col min="5889" max="5889" width="25.109375" style="1" customWidth="1"/>
    <col min="5890" max="5890" width="31.5546875" style="1" customWidth="1"/>
    <col min="5891" max="5891" width="15.6640625" style="1" customWidth="1"/>
    <col min="5892" max="5892" width="21.44140625" style="1" customWidth="1"/>
    <col min="5893" max="5893" width="19.5546875" style="1" customWidth="1"/>
    <col min="5894" max="5894" width="17.109375" style="1" customWidth="1"/>
    <col min="5895" max="5895" width="21.109375" style="1" customWidth="1"/>
    <col min="5896" max="5896" width="22" style="1" customWidth="1"/>
    <col min="5897" max="5897" width="10.44140625" style="1" customWidth="1"/>
    <col min="5898" max="5898" width="11.6640625" style="1" customWidth="1"/>
    <col min="5899" max="5900" width="9.5546875" style="1" customWidth="1"/>
    <col min="5901" max="5901" width="10.109375" style="1" customWidth="1"/>
    <col min="5902" max="5903" width="12" style="1" customWidth="1"/>
    <col min="5904" max="5904" width="12.33203125" style="1" customWidth="1"/>
    <col min="5905" max="6144" width="9.109375" style="1"/>
    <col min="6145" max="6145" width="25.109375" style="1" customWidth="1"/>
    <col min="6146" max="6146" width="31.5546875" style="1" customWidth="1"/>
    <col min="6147" max="6147" width="15.6640625" style="1" customWidth="1"/>
    <col min="6148" max="6148" width="21.44140625" style="1" customWidth="1"/>
    <col min="6149" max="6149" width="19.5546875" style="1" customWidth="1"/>
    <col min="6150" max="6150" width="17.109375" style="1" customWidth="1"/>
    <col min="6151" max="6151" width="21.109375" style="1" customWidth="1"/>
    <col min="6152" max="6152" width="22" style="1" customWidth="1"/>
    <col min="6153" max="6153" width="10.44140625" style="1" customWidth="1"/>
    <col min="6154" max="6154" width="11.6640625" style="1" customWidth="1"/>
    <col min="6155" max="6156" width="9.5546875" style="1" customWidth="1"/>
    <col min="6157" max="6157" width="10.109375" style="1" customWidth="1"/>
    <col min="6158" max="6159" width="12" style="1" customWidth="1"/>
    <col min="6160" max="6160" width="12.33203125" style="1" customWidth="1"/>
    <col min="6161" max="6400" width="9.109375" style="1"/>
    <col min="6401" max="6401" width="25.109375" style="1" customWidth="1"/>
    <col min="6402" max="6402" width="31.5546875" style="1" customWidth="1"/>
    <col min="6403" max="6403" width="15.6640625" style="1" customWidth="1"/>
    <col min="6404" max="6404" width="21.44140625" style="1" customWidth="1"/>
    <col min="6405" max="6405" width="19.5546875" style="1" customWidth="1"/>
    <col min="6406" max="6406" width="17.109375" style="1" customWidth="1"/>
    <col min="6407" max="6407" width="21.109375" style="1" customWidth="1"/>
    <col min="6408" max="6408" width="22" style="1" customWidth="1"/>
    <col min="6409" max="6409" width="10.44140625" style="1" customWidth="1"/>
    <col min="6410" max="6410" width="11.6640625" style="1" customWidth="1"/>
    <col min="6411" max="6412" width="9.5546875" style="1" customWidth="1"/>
    <col min="6413" max="6413" width="10.109375" style="1" customWidth="1"/>
    <col min="6414" max="6415" width="12" style="1" customWidth="1"/>
    <col min="6416" max="6416" width="12.33203125" style="1" customWidth="1"/>
    <col min="6417" max="6656" width="9.109375" style="1"/>
    <col min="6657" max="6657" width="25.109375" style="1" customWidth="1"/>
    <col min="6658" max="6658" width="31.5546875" style="1" customWidth="1"/>
    <col min="6659" max="6659" width="15.6640625" style="1" customWidth="1"/>
    <col min="6660" max="6660" width="21.44140625" style="1" customWidth="1"/>
    <col min="6661" max="6661" width="19.5546875" style="1" customWidth="1"/>
    <col min="6662" max="6662" width="17.109375" style="1" customWidth="1"/>
    <col min="6663" max="6663" width="21.109375" style="1" customWidth="1"/>
    <col min="6664" max="6664" width="22" style="1" customWidth="1"/>
    <col min="6665" max="6665" width="10.44140625" style="1" customWidth="1"/>
    <col min="6666" max="6666" width="11.6640625" style="1" customWidth="1"/>
    <col min="6667" max="6668" width="9.5546875" style="1" customWidth="1"/>
    <col min="6669" max="6669" width="10.109375" style="1" customWidth="1"/>
    <col min="6670" max="6671" width="12" style="1" customWidth="1"/>
    <col min="6672" max="6672" width="12.33203125" style="1" customWidth="1"/>
    <col min="6673" max="6912" width="9.109375" style="1"/>
    <col min="6913" max="6913" width="25.109375" style="1" customWidth="1"/>
    <col min="6914" max="6914" width="31.5546875" style="1" customWidth="1"/>
    <col min="6915" max="6915" width="15.6640625" style="1" customWidth="1"/>
    <col min="6916" max="6916" width="21.44140625" style="1" customWidth="1"/>
    <col min="6917" max="6917" width="19.5546875" style="1" customWidth="1"/>
    <col min="6918" max="6918" width="17.109375" style="1" customWidth="1"/>
    <col min="6919" max="6919" width="21.109375" style="1" customWidth="1"/>
    <col min="6920" max="6920" width="22" style="1" customWidth="1"/>
    <col min="6921" max="6921" width="10.44140625" style="1" customWidth="1"/>
    <col min="6922" max="6922" width="11.6640625" style="1" customWidth="1"/>
    <col min="6923" max="6924" width="9.5546875" style="1" customWidth="1"/>
    <col min="6925" max="6925" width="10.109375" style="1" customWidth="1"/>
    <col min="6926" max="6927" width="12" style="1" customWidth="1"/>
    <col min="6928" max="6928" width="12.33203125" style="1" customWidth="1"/>
    <col min="6929" max="7168" width="9.109375" style="1"/>
    <col min="7169" max="7169" width="25.109375" style="1" customWidth="1"/>
    <col min="7170" max="7170" width="31.5546875" style="1" customWidth="1"/>
    <col min="7171" max="7171" width="15.6640625" style="1" customWidth="1"/>
    <col min="7172" max="7172" width="21.44140625" style="1" customWidth="1"/>
    <col min="7173" max="7173" width="19.5546875" style="1" customWidth="1"/>
    <col min="7174" max="7174" width="17.109375" style="1" customWidth="1"/>
    <col min="7175" max="7175" width="21.109375" style="1" customWidth="1"/>
    <col min="7176" max="7176" width="22" style="1" customWidth="1"/>
    <col min="7177" max="7177" width="10.44140625" style="1" customWidth="1"/>
    <col min="7178" max="7178" width="11.6640625" style="1" customWidth="1"/>
    <col min="7179" max="7180" width="9.5546875" style="1" customWidth="1"/>
    <col min="7181" max="7181" width="10.109375" style="1" customWidth="1"/>
    <col min="7182" max="7183" width="12" style="1" customWidth="1"/>
    <col min="7184" max="7184" width="12.33203125" style="1" customWidth="1"/>
    <col min="7185" max="7424" width="9.109375" style="1"/>
    <col min="7425" max="7425" width="25.109375" style="1" customWidth="1"/>
    <col min="7426" max="7426" width="31.5546875" style="1" customWidth="1"/>
    <col min="7427" max="7427" width="15.6640625" style="1" customWidth="1"/>
    <col min="7428" max="7428" width="21.44140625" style="1" customWidth="1"/>
    <col min="7429" max="7429" width="19.5546875" style="1" customWidth="1"/>
    <col min="7430" max="7430" width="17.109375" style="1" customWidth="1"/>
    <col min="7431" max="7431" width="21.109375" style="1" customWidth="1"/>
    <col min="7432" max="7432" width="22" style="1" customWidth="1"/>
    <col min="7433" max="7433" width="10.44140625" style="1" customWidth="1"/>
    <col min="7434" max="7434" width="11.6640625" style="1" customWidth="1"/>
    <col min="7435" max="7436" width="9.5546875" style="1" customWidth="1"/>
    <col min="7437" max="7437" width="10.109375" style="1" customWidth="1"/>
    <col min="7438" max="7439" width="12" style="1" customWidth="1"/>
    <col min="7440" max="7440" width="12.33203125" style="1" customWidth="1"/>
    <col min="7441" max="7680" width="9.109375" style="1"/>
    <col min="7681" max="7681" width="25.109375" style="1" customWidth="1"/>
    <col min="7682" max="7682" width="31.5546875" style="1" customWidth="1"/>
    <col min="7683" max="7683" width="15.6640625" style="1" customWidth="1"/>
    <col min="7684" max="7684" width="21.44140625" style="1" customWidth="1"/>
    <col min="7685" max="7685" width="19.5546875" style="1" customWidth="1"/>
    <col min="7686" max="7686" width="17.109375" style="1" customWidth="1"/>
    <col min="7687" max="7687" width="21.109375" style="1" customWidth="1"/>
    <col min="7688" max="7688" width="22" style="1" customWidth="1"/>
    <col min="7689" max="7689" width="10.44140625" style="1" customWidth="1"/>
    <col min="7690" max="7690" width="11.6640625" style="1" customWidth="1"/>
    <col min="7691" max="7692" width="9.5546875" style="1" customWidth="1"/>
    <col min="7693" max="7693" width="10.109375" style="1" customWidth="1"/>
    <col min="7694" max="7695" width="12" style="1" customWidth="1"/>
    <col min="7696" max="7696" width="12.33203125" style="1" customWidth="1"/>
    <col min="7697" max="7936" width="9.109375" style="1"/>
    <col min="7937" max="7937" width="25.109375" style="1" customWidth="1"/>
    <col min="7938" max="7938" width="31.5546875" style="1" customWidth="1"/>
    <col min="7939" max="7939" width="15.6640625" style="1" customWidth="1"/>
    <col min="7940" max="7940" width="21.44140625" style="1" customWidth="1"/>
    <col min="7941" max="7941" width="19.5546875" style="1" customWidth="1"/>
    <col min="7942" max="7942" width="17.109375" style="1" customWidth="1"/>
    <col min="7943" max="7943" width="21.109375" style="1" customWidth="1"/>
    <col min="7944" max="7944" width="22" style="1" customWidth="1"/>
    <col min="7945" max="7945" width="10.44140625" style="1" customWidth="1"/>
    <col min="7946" max="7946" width="11.6640625" style="1" customWidth="1"/>
    <col min="7947" max="7948" width="9.5546875" style="1" customWidth="1"/>
    <col min="7949" max="7949" width="10.109375" style="1" customWidth="1"/>
    <col min="7950" max="7951" width="12" style="1" customWidth="1"/>
    <col min="7952" max="7952" width="12.33203125" style="1" customWidth="1"/>
    <col min="7953" max="8192" width="9.109375" style="1"/>
    <col min="8193" max="8193" width="25.109375" style="1" customWidth="1"/>
    <col min="8194" max="8194" width="31.5546875" style="1" customWidth="1"/>
    <col min="8195" max="8195" width="15.6640625" style="1" customWidth="1"/>
    <col min="8196" max="8196" width="21.44140625" style="1" customWidth="1"/>
    <col min="8197" max="8197" width="19.5546875" style="1" customWidth="1"/>
    <col min="8198" max="8198" width="17.109375" style="1" customWidth="1"/>
    <col min="8199" max="8199" width="21.109375" style="1" customWidth="1"/>
    <col min="8200" max="8200" width="22" style="1" customWidth="1"/>
    <col min="8201" max="8201" width="10.44140625" style="1" customWidth="1"/>
    <col min="8202" max="8202" width="11.6640625" style="1" customWidth="1"/>
    <col min="8203" max="8204" width="9.5546875" style="1" customWidth="1"/>
    <col min="8205" max="8205" width="10.109375" style="1" customWidth="1"/>
    <col min="8206" max="8207" width="12" style="1" customWidth="1"/>
    <col min="8208" max="8208" width="12.33203125" style="1" customWidth="1"/>
    <col min="8209" max="8448" width="9.109375" style="1"/>
    <col min="8449" max="8449" width="25.109375" style="1" customWidth="1"/>
    <col min="8450" max="8450" width="31.5546875" style="1" customWidth="1"/>
    <col min="8451" max="8451" width="15.6640625" style="1" customWidth="1"/>
    <col min="8452" max="8452" width="21.44140625" style="1" customWidth="1"/>
    <col min="8453" max="8453" width="19.5546875" style="1" customWidth="1"/>
    <col min="8454" max="8454" width="17.109375" style="1" customWidth="1"/>
    <col min="8455" max="8455" width="21.109375" style="1" customWidth="1"/>
    <col min="8456" max="8456" width="22" style="1" customWidth="1"/>
    <col min="8457" max="8457" width="10.44140625" style="1" customWidth="1"/>
    <col min="8458" max="8458" width="11.6640625" style="1" customWidth="1"/>
    <col min="8459" max="8460" width="9.5546875" style="1" customWidth="1"/>
    <col min="8461" max="8461" width="10.109375" style="1" customWidth="1"/>
    <col min="8462" max="8463" width="12" style="1" customWidth="1"/>
    <col min="8464" max="8464" width="12.33203125" style="1" customWidth="1"/>
    <col min="8465" max="8704" width="9.109375" style="1"/>
    <col min="8705" max="8705" width="25.109375" style="1" customWidth="1"/>
    <col min="8706" max="8706" width="31.5546875" style="1" customWidth="1"/>
    <col min="8707" max="8707" width="15.6640625" style="1" customWidth="1"/>
    <col min="8708" max="8708" width="21.44140625" style="1" customWidth="1"/>
    <col min="8709" max="8709" width="19.5546875" style="1" customWidth="1"/>
    <col min="8710" max="8710" width="17.109375" style="1" customWidth="1"/>
    <col min="8711" max="8711" width="21.109375" style="1" customWidth="1"/>
    <col min="8712" max="8712" width="22" style="1" customWidth="1"/>
    <col min="8713" max="8713" width="10.44140625" style="1" customWidth="1"/>
    <col min="8714" max="8714" width="11.6640625" style="1" customWidth="1"/>
    <col min="8715" max="8716" width="9.5546875" style="1" customWidth="1"/>
    <col min="8717" max="8717" width="10.109375" style="1" customWidth="1"/>
    <col min="8718" max="8719" width="12" style="1" customWidth="1"/>
    <col min="8720" max="8720" width="12.33203125" style="1" customWidth="1"/>
    <col min="8721" max="8960" width="9.109375" style="1"/>
    <col min="8961" max="8961" width="25.109375" style="1" customWidth="1"/>
    <col min="8962" max="8962" width="31.5546875" style="1" customWidth="1"/>
    <col min="8963" max="8963" width="15.6640625" style="1" customWidth="1"/>
    <col min="8964" max="8964" width="21.44140625" style="1" customWidth="1"/>
    <col min="8965" max="8965" width="19.5546875" style="1" customWidth="1"/>
    <col min="8966" max="8966" width="17.109375" style="1" customWidth="1"/>
    <col min="8967" max="8967" width="21.109375" style="1" customWidth="1"/>
    <col min="8968" max="8968" width="22" style="1" customWidth="1"/>
    <col min="8969" max="8969" width="10.44140625" style="1" customWidth="1"/>
    <col min="8970" max="8970" width="11.6640625" style="1" customWidth="1"/>
    <col min="8971" max="8972" width="9.5546875" style="1" customWidth="1"/>
    <col min="8973" max="8973" width="10.109375" style="1" customWidth="1"/>
    <col min="8974" max="8975" width="12" style="1" customWidth="1"/>
    <col min="8976" max="8976" width="12.33203125" style="1" customWidth="1"/>
    <col min="8977" max="9216" width="9.109375" style="1"/>
    <col min="9217" max="9217" width="25.109375" style="1" customWidth="1"/>
    <col min="9218" max="9218" width="31.5546875" style="1" customWidth="1"/>
    <col min="9219" max="9219" width="15.6640625" style="1" customWidth="1"/>
    <col min="9220" max="9220" width="21.44140625" style="1" customWidth="1"/>
    <col min="9221" max="9221" width="19.5546875" style="1" customWidth="1"/>
    <col min="9222" max="9222" width="17.109375" style="1" customWidth="1"/>
    <col min="9223" max="9223" width="21.109375" style="1" customWidth="1"/>
    <col min="9224" max="9224" width="22" style="1" customWidth="1"/>
    <col min="9225" max="9225" width="10.44140625" style="1" customWidth="1"/>
    <col min="9226" max="9226" width="11.6640625" style="1" customWidth="1"/>
    <col min="9227" max="9228" width="9.5546875" style="1" customWidth="1"/>
    <col min="9229" max="9229" width="10.109375" style="1" customWidth="1"/>
    <col min="9230" max="9231" width="12" style="1" customWidth="1"/>
    <col min="9232" max="9232" width="12.33203125" style="1" customWidth="1"/>
    <col min="9233" max="9472" width="9.109375" style="1"/>
    <col min="9473" max="9473" width="25.109375" style="1" customWidth="1"/>
    <col min="9474" max="9474" width="31.5546875" style="1" customWidth="1"/>
    <col min="9475" max="9475" width="15.6640625" style="1" customWidth="1"/>
    <col min="9476" max="9476" width="21.44140625" style="1" customWidth="1"/>
    <col min="9477" max="9477" width="19.5546875" style="1" customWidth="1"/>
    <col min="9478" max="9478" width="17.109375" style="1" customWidth="1"/>
    <col min="9479" max="9479" width="21.109375" style="1" customWidth="1"/>
    <col min="9480" max="9480" width="22" style="1" customWidth="1"/>
    <col min="9481" max="9481" width="10.44140625" style="1" customWidth="1"/>
    <col min="9482" max="9482" width="11.6640625" style="1" customWidth="1"/>
    <col min="9483" max="9484" width="9.5546875" style="1" customWidth="1"/>
    <col min="9485" max="9485" width="10.109375" style="1" customWidth="1"/>
    <col min="9486" max="9487" width="12" style="1" customWidth="1"/>
    <col min="9488" max="9488" width="12.33203125" style="1" customWidth="1"/>
    <col min="9489" max="9728" width="9.109375" style="1"/>
    <col min="9729" max="9729" width="25.109375" style="1" customWidth="1"/>
    <col min="9730" max="9730" width="31.5546875" style="1" customWidth="1"/>
    <col min="9731" max="9731" width="15.6640625" style="1" customWidth="1"/>
    <col min="9732" max="9732" width="21.44140625" style="1" customWidth="1"/>
    <col min="9733" max="9733" width="19.5546875" style="1" customWidth="1"/>
    <col min="9734" max="9734" width="17.109375" style="1" customWidth="1"/>
    <col min="9735" max="9735" width="21.109375" style="1" customWidth="1"/>
    <col min="9736" max="9736" width="22" style="1" customWidth="1"/>
    <col min="9737" max="9737" width="10.44140625" style="1" customWidth="1"/>
    <col min="9738" max="9738" width="11.6640625" style="1" customWidth="1"/>
    <col min="9739" max="9740" width="9.5546875" style="1" customWidth="1"/>
    <col min="9741" max="9741" width="10.109375" style="1" customWidth="1"/>
    <col min="9742" max="9743" width="12" style="1" customWidth="1"/>
    <col min="9744" max="9744" width="12.33203125" style="1" customWidth="1"/>
    <col min="9745" max="9984" width="9.109375" style="1"/>
    <col min="9985" max="9985" width="25.109375" style="1" customWidth="1"/>
    <col min="9986" max="9986" width="31.5546875" style="1" customWidth="1"/>
    <col min="9987" max="9987" width="15.6640625" style="1" customWidth="1"/>
    <col min="9988" max="9988" width="21.44140625" style="1" customWidth="1"/>
    <col min="9989" max="9989" width="19.5546875" style="1" customWidth="1"/>
    <col min="9990" max="9990" width="17.109375" style="1" customWidth="1"/>
    <col min="9991" max="9991" width="21.109375" style="1" customWidth="1"/>
    <col min="9992" max="9992" width="22" style="1" customWidth="1"/>
    <col min="9993" max="9993" width="10.44140625" style="1" customWidth="1"/>
    <col min="9994" max="9994" width="11.6640625" style="1" customWidth="1"/>
    <col min="9995" max="9996" width="9.5546875" style="1" customWidth="1"/>
    <col min="9997" max="9997" width="10.109375" style="1" customWidth="1"/>
    <col min="9998" max="9999" width="12" style="1" customWidth="1"/>
    <col min="10000" max="10000" width="12.33203125" style="1" customWidth="1"/>
    <col min="10001" max="10240" width="9.109375" style="1"/>
    <col min="10241" max="10241" width="25.109375" style="1" customWidth="1"/>
    <col min="10242" max="10242" width="31.5546875" style="1" customWidth="1"/>
    <col min="10243" max="10243" width="15.6640625" style="1" customWidth="1"/>
    <col min="10244" max="10244" width="21.44140625" style="1" customWidth="1"/>
    <col min="10245" max="10245" width="19.5546875" style="1" customWidth="1"/>
    <col min="10246" max="10246" width="17.109375" style="1" customWidth="1"/>
    <col min="10247" max="10247" width="21.109375" style="1" customWidth="1"/>
    <col min="10248" max="10248" width="22" style="1" customWidth="1"/>
    <col min="10249" max="10249" width="10.44140625" style="1" customWidth="1"/>
    <col min="10250" max="10250" width="11.6640625" style="1" customWidth="1"/>
    <col min="10251" max="10252" width="9.5546875" style="1" customWidth="1"/>
    <col min="10253" max="10253" width="10.109375" style="1" customWidth="1"/>
    <col min="10254" max="10255" width="12" style="1" customWidth="1"/>
    <col min="10256" max="10256" width="12.33203125" style="1" customWidth="1"/>
    <col min="10257" max="10496" width="9.109375" style="1"/>
    <col min="10497" max="10497" width="25.109375" style="1" customWidth="1"/>
    <col min="10498" max="10498" width="31.5546875" style="1" customWidth="1"/>
    <col min="10499" max="10499" width="15.6640625" style="1" customWidth="1"/>
    <col min="10500" max="10500" width="21.44140625" style="1" customWidth="1"/>
    <col min="10501" max="10501" width="19.5546875" style="1" customWidth="1"/>
    <col min="10502" max="10502" width="17.109375" style="1" customWidth="1"/>
    <col min="10503" max="10503" width="21.109375" style="1" customWidth="1"/>
    <col min="10504" max="10504" width="22" style="1" customWidth="1"/>
    <col min="10505" max="10505" width="10.44140625" style="1" customWidth="1"/>
    <col min="10506" max="10506" width="11.6640625" style="1" customWidth="1"/>
    <col min="10507" max="10508" width="9.5546875" style="1" customWidth="1"/>
    <col min="10509" max="10509" width="10.109375" style="1" customWidth="1"/>
    <col min="10510" max="10511" width="12" style="1" customWidth="1"/>
    <col min="10512" max="10512" width="12.33203125" style="1" customWidth="1"/>
    <col min="10513" max="10752" width="9.109375" style="1"/>
    <col min="10753" max="10753" width="25.109375" style="1" customWidth="1"/>
    <col min="10754" max="10754" width="31.5546875" style="1" customWidth="1"/>
    <col min="10755" max="10755" width="15.6640625" style="1" customWidth="1"/>
    <col min="10756" max="10756" width="21.44140625" style="1" customWidth="1"/>
    <col min="10757" max="10757" width="19.5546875" style="1" customWidth="1"/>
    <col min="10758" max="10758" width="17.109375" style="1" customWidth="1"/>
    <col min="10759" max="10759" width="21.109375" style="1" customWidth="1"/>
    <col min="10760" max="10760" width="22" style="1" customWidth="1"/>
    <col min="10761" max="10761" width="10.44140625" style="1" customWidth="1"/>
    <col min="10762" max="10762" width="11.6640625" style="1" customWidth="1"/>
    <col min="10763" max="10764" width="9.5546875" style="1" customWidth="1"/>
    <col min="10765" max="10765" width="10.109375" style="1" customWidth="1"/>
    <col min="10766" max="10767" width="12" style="1" customWidth="1"/>
    <col min="10768" max="10768" width="12.33203125" style="1" customWidth="1"/>
    <col min="10769" max="11008" width="9.109375" style="1"/>
    <col min="11009" max="11009" width="25.109375" style="1" customWidth="1"/>
    <col min="11010" max="11010" width="31.5546875" style="1" customWidth="1"/>
    <col min="11011" max="11011" width="15.6640625" style="1" customWidth="1"/>
    <col min="11012" max="11012" width="21.44140625" style="1" customWidth="1"/>
    <col min="11013" max="11013" width="19.5546875" style="1" customWidth="1"/>
    <col min="11014" max="11014" width="17.109375" style="1" customWidth="1"/>
    <col min="11015" max="11015" width="21.109375" style="1" customWidth="1"/>
    <col min="11016" max="11016" width="22" style="1" customWidth="1"/>
    <col min="11017" max="11017" width="10.44140625" style="1" customWidth="1"/>
    <col min="11018" max="11018" width="11.6640625" style="1" customWidth="1"/>
    <col min="11019" max="11020" width="9.5546875" style="1" customWidth="1"/>
    <col min="11021" max="11021" width="10.109375" style="1" customWidth="1"/>
    <col min="11022" max="11023" width="12" style="1" customWidth="1"/>
    <col min="11024" max="11024" width="12.33203125" style="1" customWidth="1"/>
    <col min="11025" max="11264" width="9.109375" style="1"/>
    <col min="11265" max="11265" width="25.109375" style="1" customWidth="1"/>
    <col min="11266" max="11266" width="31.5546875" style="1" customWidth="1"/>
    <col min="11267" max="11267" width="15.6640625" style="1" customWidth="1"/>
    <col min="11268" max="11268" width="21.44140625" style="1" customWidth="1"/>
    <col min="11269" max="11269" width="19.5546875" style="1" customWidth="1"/>
    <col min="11270" max="11270" width="17.109375" style="1" customWidth="1"/>
    <col min="11271" max="11271" width="21.109375" style="1" customWidth="1"/>
    <col min="11272" max="11272" width="22" style="1" customWidth="1"/>
    <col min="11273" max="11273" width="10.44140625" style="1" customWidth="1"/>
    <col min="11274" max="11274" width="11.6640625" style="1" customWidth="1"/>
    <col min="11275" max="11276" width="9.5546875" style="1" customWidth="1"/>
    <col min="11277" max="11277" width="10.109375" style="1" customWidth="1"/>
    <col min="11278" max="11279" width="12" style="1" customWidth="1"/>
    <col min="11280" max="11280" width="12.33203125" style="1" customWidth="1"/>
    <col min="11281" max="11520" width="9.109375" style="1"/>
    <col min="11521" max="11521" width="25.109375" style="1" customWidth="1"/>
    <col min="11522" max="11522" width="31.5546875" style="1" customWidth="1"/>
    <col min="11523" max="11523" width="15.6640625" style="1" customWidth="1"/>
    <col min="11524" max="11524" width="21.44140625" style="1" customWidth="1"/>
    <col min="11525" max="11525" width="19.5546875" style="1" customWidth="1"/>
    <col min="11526" max="11526" width="17.109375" style="1" customWidth="1"/>
    <col min="11527" max="11527" width="21.109375" style="1" customWidth="1"/>
    <col min="11528" max="11528" width="22" style="1" customWidth="1"/>
    <col min="11529" max="11529" width="10.44140625" style="1" customWidth="1"/>
    <col min="11530" max="11530" width="11.6640625" style="1" customWidth="1"/>
    <col min="11531" max="11532" width="9.5546875" style="1" customWidth="1"/>
    <col min="11533" max="11533" width="10.109375" style="1" customWidth="1"/>
    <col min="11534" max="11535" width="12" style="1" customWidth="1"/>
    <col min="11536" max="11536" width="12.33203125" style="1" customWidth="1"/>
    <col min="11537" max="11776" width="9.109375" style="1"/>
    <col min="11777" max="11777" width="25.109375" style="1" customWidth="1"/>
    <col min="11778" max="11778" width="31.5546875" style="1" customWidth="1"/>
    <col min="11779" max="11779" width="15.6640625" style="1" customWidth="1"/>
    <col min="11780" max="11780" width="21.44140625" style="1" customWidth="1"/>
    <col min="11781" max="11781" width="19.5546875" style="1" customWidth="1"/>
    <col min="11782" max="11782" width="17.109375" style="1" customWidth="1"/>
    <col min="11783" max="11783" width="21.109375" style="1" customWidth="1"/>
    <col min="11784" max="11784" width="22" style="1" customWidth="1"/>
    <col min="11785" max="11785" width="10.44140625" style="1" customWidth="1"/>
    <col min="11786" max="11786" width="11.6640625" style="1" customWidth="1"/>
    <col min="11787" max="11788" width="9.5546875" style="1" customWidth="1"/>
    <col min="11789" max="11789" width="10.109375" style="1" customWidth="1"/>
    <col min="11790" max="11791" width="12" style="1" customWidth="1"/>
    <col min="11792" max="11792" width="12.33203125" style="1" customWidth="1"/>
    <col min="11793" max="12032" width="9.109375" style="1"/>
    <col min="12033" max="12033" width="25.109375" style="1" customWidth="1"/>
    <col min="12034" max="12034" width="31.5546875" style="1" customWidth="1"/>
    <col min="12035" max="12035" width="15.6640625" style="1" customWidth="1"/>
    <col min="12036" max="12036" width="21.44140625" style="1" customWidth="1"/>
    <col min="12037" max="12037" width="19.5546875" style="1" customWidth="1"/>
    <col min="12038" max="12038" width="17.109375" style="1" customWidth="1"/>
    <col min="12039" max="12039" width="21.109375" style="1" customWidth="1"/>
    <col min="12040" max="12040" width="22" style="1" customWidth="1"/>
    <col min="12041" max="12041" width="10.44140625" style="1" customWidth="1"/>
    <col min="12042" max="12042" width="11.6640625" style="1" customWidth="1"/>
    <col min="12043" max="12044" width="9.5546875" style="1" customWidth="1"/>
    <col min="12045" max="12045" width="10.109375" style="1" customWidth="1"/>
    <col min="12046" max="12047" width="12" style="1" customWidth="1"/>
    <col min="12048" max="12048" width="12.33203125" style="1" customWidth="1"/>
    <col min="12049" max="12288" width="9.109375" style="1"/>
    <col min="12289" max="12289" width="25.109375" style="1" customWidth="1"/>
    <col min="12290" max="12290" width="31.5546875" style="1" customWidth="1"/>
    <col min="12291" max="12291" width="15.6640625" style="1" customWidth="1"/>
    <col min="12292" max="12292" width="21.44140625" style="1" customWidth="1"/>
    <col min="12293" max="12293" width="19.5546875" style="1" customWidth="1"/>
    <col min="12294" max="12294" width="17.109375" style="1" customWidth="1"/>
    <col min="12295" max="12295" width="21.109375" style="1" customWidth="1"/>
    <col min="12296" max="12296" width="22" style="1" customWidth="1"/>
    <col min="12297" max="12297" width="10.44140625" style="1" customWidth="1"/>
    <col min="12298" max="12298" width="11.6640625" style="1" customWidth="1"/>
    <col min="12299" max="12300" width="9.5546875" style="1" customWidth="1"/>
    <col min="12301" max="12301" width="10.109375" style="1" customWidth="1"/>
    <col min="12302" max="12303" width="12" style="1" customWidth="1"/>
    <col min="12304" max="12304" width="12.33203125" style="1" customWidth="1"/>
    <col min="12305" max="12544" width="9.109375" style="1"/>
    <col min="12545" max="12545" width="25.109375" style="1" customWidth="1"/>
    <col min="12546" max="12546" width="31.5546875" style="1" customWidth="1"/>
    <col min="12547" max="12547" width="15.6640625" style="1" customWidth="1"/>
    <col min="12548" max="12548" width="21.44140625" style="1" customWidth="1"/>
    <col min="12549" max="12549" width="19.5546875" style="1" customWidth="1"/>
    <col min="12550" max="12550" width="17.109375" style="1" customWidth="1"/>
    <col min="12551" max="12551" width="21.109375" style="1" customWidth="1"/>
    <col min="12552" max="12552" width="22" style="1" customWidth="1"/>
    <col min="12553" max="12553" width="10.44140625" style="1" customWidth="1"/>
    <col min="12554" max="12554" width="11.6640625" style="1" customWidth="1"/>
    <col min="12555" max="12556" width="9.5546875" style="1" customWidth="1"/>
    <col min="12557" max="12557" width="10.109375" style="1" customWidth="1"/>
    <col min="12558" max="12559" width="12" style="1" customWidth="1"/>
    <col min="12560" max="12560" width="12.33203125" style="1" customWidth="1"/>
    <col min="12561" max="12800" width="9.109375" style="1"/>
    <col min="12801" max="12801" width="25.109375" style="1" customWidth="1"/>
    <col min="12802" max="12802" width="31.5546875" style="1" customWidth="1"/>
    <col min="12803" max="12803" width="15.6640625" style="1" customWidth="1"/>
    <col min="12804" max="12804" width="21.44140625" style="1" customWidth="1"/>
    <col min="12805" max="12805" width="19.5546875" style="1" customWidth="1"/>
    <col min="12806" max="12806" width="17.109375" style="1" customWidth="1"/>
    <col min="12807" max="12807" width="21.109375" style="1" customWidth="1"/>
    <col min="12808" max="12808" width="22" style="1" customWidth="1"/>
    <col min="12809" max="12809" width="10.44140625" style="1" customWidth="1"/>
    <col min="12810" max="12810" width="11.6640625" style="1" customWidth="1"/>
    <col min="12811" max="12812" width="9.5546875" style="1" customWidth="1"/>
    <col min="12813" max="12813" width="10.109375" style="1" customWidth="1"/>
    <col min="12814" max="12815" width="12" style="1" customWidth="1"/>
    <col min="12816" max="12816" width="12.33203125" style="1" customWidth="1"/>
    <col min="12817" max="13056" width="9.109375" style="1"/>
    <col min="13057" max="13057" width="25.109375" style="1" customWidth="1"/>
    <col min="13058" max="13058" width="31.5546875" style="1" customWidth="1"/>
    <col min="13059" max="13059" width="15.6640625" style="1" customWidth="1"/>
    <col min="13060" max="13060" width="21.44140625" style="1" customWidth="1"/>
    <col min="13061" max="13061" width="19.5546875" style="1" customWidth="1"/>
    <col min="13062" max="13062" width="17.109375" style="1" customWidth="1"/>
    <col min="13063" max="13063" width="21.109375" style="1" customWidth="1"/>
    <col min="13064" max="13064" width="22" style="1" customWidth="1"/>
    <col min="13065" max="13065" width="10.44140625" style="1" customWidth="1"/>
    <col min="13066" max="13066" width="11.6640625" style="1" customWidth="1"/>
    <col min="13067" max="13068" width="9.5546875" style="1" customWidth="1"/>
    <col min="13069" max="13069" width="10.109375" style="1" customWidth="1"/>
    <col min="13070" max="13071" width="12" style="1" customWidth="1"/>
    <col min="13072" max="13072" width="12.33203125" style="1" customWidth="1"/>
    <col min="13073" max="13312" width="9.109375" style="1"/>
    <col min="13313" max="13313" width="25.109375" style="1" customWidth="1"/>
    <col min="13314" max="13314" width="31.5546875" style="1" customWidth="1"/>
    <col min="13315" max="13315" width="15.6640625" style="1" customWidth="1"/>
    <col min="13316" max="13316" width="21.44140625" style="1" customWidth="1"/>
    <col min="13317" max="13317" width="19.5546875" style="1" customWidth="1"/>
    <col min="13318" max="13318" width="17.109375" style="1" customWidth="1"/>
    <col min="13319" max="13319" width="21.109375" style="1" customWidth="1"/>
    <col min="13320" max="13320" width="22" style="1" customWidth="1"/>
    <col min="13321" max="13321" width="10.44140625" style="1" customWidth="1"/>
    <col min="13322" max="13322" width="11.6640625" style="1" customWidth="1"/>
    <col min="13323" max="13324" width="9.5546875" style="1" customWidth="1"/>
    <col min="13325" max="13325" width="10.109375" style="1" customWidth="1"/>
    <col min="13326" max="13327" width="12" style="1" customWidth="1"/>
    <col min="13328" max="13328" width="12.33203125" style="1" customWidth="1"/>
    <col min="13329" max="13568" width="9.109375" style="1"/>
    <col min="13569" max="13569" width="25.109375" style="1" customWidth="1"/>
    <col min="13570" max="13570" width="31.5546875" style="1" customWidth="1"/>
    <col min="13571" max="13571" width="15.6640625" style="1" customWidth="1"/>
    <col min="13572" max="13572" width="21.44140625" style="1" customWidth="1"/>
    <col min="13573" max="13573" width="19.5546875" style="1" customWidth="1"/>
    <col min="13574" max="13574" width="17.109375" style="1" customWidth="1"/>
    <col min="13575" max="13575" width="21.109375" style="1" customWidth="1"/>
    <col min="13576" max="13576" width="22" style="1" customWidth="1"/>
    <col min="13577" max="13577" width="10.44140625" style="1" customWidth="1"/>
    <col min="13578" max="13578" width="11.6640625" style="1" customWidth="1"/>
    <col min="13579" max="13580" width="9.5546875" style="1" customWidth="1"/>
    <col min="13581" max="13581" width="10.109375" style="1" customWidth="1"/>
    <col min="13582" max="13583" width="12" style="1" customWidth="1"/>
    <col min="13584" max="13584" width="12.33203125" style="1" customWidth="1"/>
    <col min="13585" max="13824" width="9.109375" style="1"/>
    <col min="13825" max="13825" width="25.109375" style="1" customWidth="1"/>
    <col min="13826" max="13826" width="31.5546875" style="1" customWidth="1"/>
    <col min="13827" max="13827" width="15.6640625" style="1" customWidth="1"/>
    <col min="13828" max="13828" width="21.44140625" style="1" customWidth="1"/>
    <col min="13829" max="13829" width="19.5546875" style="1" customWidth="1"/>
    <col min="13830" max="13830" width="17.109375" style="1" customWidth="1"/>
    <col min="13831" max="13831" width="21.109375" style="1" customWidth="1"/>
    <col min="13832" max="13832" width="22" style="1" customWidth="1"/>
    <col min="13833" max="13833" width="10.44140625" style="1" customWidth="1"/>
    <col min="13834" max="13834" width="11.6640625" style="1" customWidth="1"/>
    <col min="13835" max="13836" width="9.5546875" style="1" customWidth="1"/>
    <col min="13837" max="13837" width="10.109375" style="1" customWidth="1"/>
    <col min="13838" max="13839" width="12" style="1" customWidth="1"/>
    <col min="13840" max="13840" width="12.33203125" style="1" customWidth="1"/>
    <col min="13841" max="14080" width="9.109375" style="1"/>
    <col min="14081" max="14081" width="25.109375" style="1" customWidth="1"/>
    <col min="14082" max="14082" width="31.5546875" style="1" customWidth="1"/>
    <col min="14083" max="14083" width="15.6640625" style="1" customWidth="1"/>
    <col min="14084" max="14084" width="21.44140625" style="1" customWidth="1"/>
    <col min="14085" max="14085" width="19.5546875" style="1" customWidth="1"/>
    <col min="14086" max="14086" width="17.109375" style="1" customWidth="1"/>
    <col min="14087" max="14087" width="21.109375" style="1" customWidth="1"/>
    <col min="14088" max="14088" width="22" style="1" customWidth="1"/>
    <col min="14089" max="14089" width="10.44140625" style="1" customWidth="1"/>
    <col min="14090" max="14090" width="11.6640625" style="1" customWidth="1"/>
    <col min="14091" max="14092" width="9.5546875" style="1" customWidth="1"/>
    <col min="14093" max="14093" width="10.109375" style="1" customWidth="1"/>
    <col min="14094" max="14095" width="12" style="1" customWidth="1"/>
    <col min="14096" max="14096" width="12.33203125" style="1" customWidth="1"/>
    <col min="14097" max="14336" width="9.109375" style="1"/>
    <col min="14337" max="14337" width="25.109375" style="1" customWidth="1"/>
    <col min="14338" max="14338" width="31.5546875" style="1" customWidth="1"/>
    <col min="14339" max="14339" width="15.6640625" style="1" customWidth="1"/>
    <col min="14340" max="14340" width="21.44140625" style="1" customWidth="1"/>
    <col min="14341" max="14341" width="19.5546875" style="1" customWidth="1"/>
    <col min="14342" max="14342" width="17.109375" style="1" customWidth="1"/>
    <col min="14343" max="14343" width="21.109375" style="1" customWidth="1"/>
    <col min="14344" max="14344" width="22" style="1" customWidth="1"/>
    <col min="14345" max="14345" width="10.44140625" style="1" customWidth="1"/>
    <col min="14346" max="14346" width="11.6640625" style="1" customWidth="1"/>
    <col min="14347" max="14348" width="9.5546875" style="1" customWidth="1"/>
    <col min="14349" max="14349" width="10.109375" style="1" customWidth="1"/>
    <col min="14350" max="14351" width="12" style="1" customWidth="1"/>
    <col min="14352" max="14352" width="12.33203125" style="1" customWidth="1"/>
    <col min="14353" max="14592" width="9.109375" style="1"/>
    <col min="14593" max="14593" width="25.109375" style="1" customWidth="1"/>
    <col min="14594" max="14594" width="31.5546875" style="1" customWidth="1"/>
    <col min="14595" max="14595" width="15.6640625" style="1" customWidth="1"/>
    <col min="14596" max="14596" width="21.44140625" style="1" customWidth="1"/>
    <col min="14597" max="14597" width="19.5546875" style="1" customWidth="1"/>
    <col min="14598" max="14598" width="17.109375" style="1" customWidth="1"/>
    <col min="14599" max="14599" width="21.109375" style="1" customWidth="1"/>
    <col min="14600" max="14600" width="22" style="1" customWidth="1"/>
    <col min="14601" max="14601" width="10.44140625" style="1" customWidth="1"/>
    <col min="14602" max="14602" width="11.6640625" style="1" customWidth="1"/>
    <col min="14603" max="14604" width="9.5546875" style="1" customWidth="1"/>
    <col min="14605" max="14605" width="10.109375" style="1" customWidth="1"/>
    <col min="14606" max="14607" width="12" style="1" customWidth="1"/>
    <col min="14608" max="14608" width="12.33203125" style="1" customWidth="1"/>
    <col min="14609" max="14848" width="9.109375" style="1"/>
    <col min="14849" max="14849" width="25.109375" style="1" customWidth="1"/>
    <col min="14850" max="14850" width="31.5546875" style="1" customWidth="1"/>
    <col min="14851" max="14851" width="15.6640625" style="1" customWidth="1"/>
    <col min="14852" max="14852" width="21.44140625" style="1" customWidth="1"/>
    <col min="14853" max="14853" width="19.5546875" style="1" customWidth="1"/>
    <col min="14854" max="14854" width="17.109375" style="1" customWidth="1"/>
    <col min="14855" max="14855" width="21.109375" style="1" customWidth="1"/>
    <col min="14856" max="14856" width="22" style="1" customWidth="1"/>
    <col min="14857" max="14857" width="10.44140625" style="1" customWidth="1"/>
    <col min="14858" max="14858" width="11.6640625" style="1" customWidth="1"/>
    <col min="14859" max="14860" width="9.5546875" style="1" customWidth="1"/>
    <col min="14861" max="14861" width="10.109375" style="1" customWidth="1"/>
    <col min="14862" max="14863" width="12" style="1" customWidth="1"/>
    <col min="14864" max="14864" width="12.33203125" style="1" customWidth="1"/>
    <col min="14865" max="15104" width="9.109375" style="1"/>
    <col min="15105" max="15105" width="25.109375" style="1" customWidth="1"/>
    <col min="15106" max="15106" width="31.5546875" style="1" customWidth="1"/>
    <col min="15107" max="15107" width="15.6640625" style="1" customWidth="1"/>
    <col min="15108" max="15108" width="21.44140625" style="1" customWidth="1"/>
    <col min="15109" max="15109" width="19.5546875" style="1" customWidth="1"/>
    <col min="15110" max="15110" width="17.109375" style="1" customWidth="1"/>
    <col min="15111" max="15111" width="21.109375" style="1" customWidth="1"/>
    <col min="15112" max="15112" width="22" style="1" customWidth="1"/>
    <col min="15113" max="15113" width="10.44140625" style="1" customWidth="1"/>
    <col min="15114" max="15114" width="11.6640625" style="1" customWidth="1"/>
    <col min="15115" max="15116" width="9.5546875" style="1" customWidth="1"/>
    <col min="15117" max="15117" width="10.109375" style="1" customWidth="1"/>
    <col min="15118" max="15119" width="12" style="1" customWidth="1"/>
    <col min="15120" max="15120" width="12.33203125" style="1" customWidth="1"/>
    <col min="15121" max="15360" width="9.109375" style="1"/>
    <col min="15361" max="15361" width="25.109375" style="1" customWidth="1"/>
    <col min="15362" max="15362" width="31.5546875" style="1" customWidth="1"/>
    <col min="15363" max="15363" width="15.6640625" style="1" customWidth="1"/>
    <col min="15364" max="15364" width="21.44140625" style="1" customWidth="1"/>
    <col min="15365" max="15365" width="19.5546875" style="1" customWidth="1"/>
    <col min="15366" max="15366" width="17.109375" style="1" customWidth="1"/>
    <col min="15367" max="15367" width="21.109375" style="1" customWidth="1"/>
    <col min="15368" max="15368" width="22" style="1" customWidth="1"/>
    <col min="15369" max="15369" width="10.44140625" style="1" customWidth="1"/>
    <col min="15370" max="15370" width="11.6640625" style="1" customWidth="1"/>
    <col min="15371" max="15372" width="9.5546875" style="1" customWidth="1"/>
    <col min="15373" max="15373" width="10.109375" style="1" customWidth="1"/>
    <col min="15374" max="15375" width="12" style="1" customWidth="1"/>
    <col min="15376" max="15376" width="12.33203125" style="1" customWidth="1"/>
    <col min="15377" max="15616" width="9.109375" style="1"/>
    <col min="15617" max="15617" width="25.109375" style="1" customWidth="1"/>
    <col min="15618" max="15618" width="31.5546875" style="1" customWidth="1"/>
    <col min="15619" max="15619" width="15.6640625" style="1" customWidth="1"/>
    <col min="15620" max="15620" width="21.44140625" style="1" customWidth="1"/>
    <col min="15621" max="15621" width="19.5546875" style="1" customWidth="1"/>
    <col min="15622" max="15622" width="17.109375" style="1" customWidth="1"/>
    <col min="15623" max="15623" width="21.109375" style="1" customWidth="1"/>
    <col min="15624" max="15624" width="22" style="1" customWidth="1"/>
    <col min="15625" max="15625" width="10.44140625" style="1" customWidth="1"/>
    <col min="15626" max="15626" width="11.6640625" style="1" customWidth="1"/>
    <col min="15627" max="15628" width="9.5546875" style="1" customWidth="1"/>
    <col min="15629" max="15629" width="10.109375" style="1" customWidth="1"/>
    <col min="15630" max="15631" width="12" style="1" customWidth="1"/>
    <col min="15632" max="15632" width="12.33203125" style="1" customWidth="1"/>
    <col min="15633" max="15872" width="9.109375" style="1"/>
    <col min="15873" max="15873" width="25.109375" style="1" customWidth="1"/>
    <col min="15874" max="15874" width="31.5546875" style="1" customWidth="1"/>
    <col min="15875" max="15875" width="15.6640625" style="1" customWidth="1"/>
    <col min="15876" max="15876" width="21.44140625" style="1" customWidth="1"/>
    <col min="15877" max="15877" width="19.5546875" style="1" customWidth="1"/>
    <col min="15878" max="15878" width="17.109375" style="1" customWidth="1"/>
    <col min="15879" max="15879" width="21.109375" style="1" customWidth="1"/>
    <col min="15880" max="15880" width="22" style="1" customWidth="1"/>
    <col min="15881" max="15881" width="10.44140625" style="1" customWidth="1"/>
    <col min="15882" max="15882" width="11.6640625" style="1" customWidth="1"/>
    <col min="15883" max="15884" width="9.5546875" style="1" customWidth="1"/>
    <col min="15885" max="15885" width="10.109375" style="1" customWidth="1"/>
    <col min="15886" max="15887" width="12" style="1" customWidth="1"/>
    <col min="15888" max="15888" width="12.33203125" style="1" customWidth="1"/>
    <col min="15889" max="16128" width="9.109375" style="1"/>
    <col min="16129" max="16129" width="25.109375" style="1" customWidth="1"/>
    <col min="16130" max="16130" width="31.5546875" style="1" customWidth="1"/>
    <col min="16131" max="16131" width="15.6640625" style="1" customWidth="1"/>
    <col min="16132" max="16132" width="21.44140625" style="1" customWidth="1"/>
    <col min="16133" max="16133" width="19.5546875" style="1" customWidth="1"/>
    <col min="16134" max="16134" width="17.109375" style="1" customWidth="1"/>
    <col min="16135" max="16135" width="21.109375" style="1" customWidth="1"/>
    <col min="16136" max="16136" width="22" style="1" customWidth="1"/>
    <col min="16137" max="16137" width="10.44140625" style="1" customWidth="1"/>
    <col min="16138" max="16138" width="11.6640625" style="1" customWidth="1"/>
    <col min="16139" max="16140" width="9.5546875" style="1" customWidth="1"/>
    <col min="16141" max="16141" width="10.109375" style="1" customWidth="1"/>
    <col min="16142" max="16143" width="12" style="1" customWidth="1"/>
    <col min="16144" max="16144" width="12.33203125" style="1" customWidth="1"/>
    <col min="16145" max="16384" width="9.109375" style="1"/>
  </cols>
  <sheetData>
    <row r="1" spans="1:230" ht="39.75" customHeight="1" x14ac:dyDescent="0.3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230" ht="15" customHeight="1" thickBot="1" x14ac:dyDescent="0.35"/>
    <row r="3" spans="1:230" s="8" customFormat="1" ht="28.5" customHeight="1" thickBot="1" x14ac:dyDescent="0.35">
      <c r="A3" s="2" t="s">
        <v>1</v>
      </c>
      <c r="B3" s="3" t="s">
        <v>2</v>
      </c>
      <c r="C3" s="4" t="s">
        <v>3</v>
      </c>
      <c r="D3" s="5" t="s">
        <v>4</v>
      </c>
      <c r="E3" s="6" t="s">
        <v>5</v>
      </c>
      <c r="F3" s="4" t="s">
        <v>6</v>
      </c>
      <c r="G3" s="5" t="s">
        <v>7</v>
      </c>
      <c r="H3" s="7" t="s">
        <v>8</v>
      </c>
      <c r="J3" s="9"/>
      <c r="K3" s="9"/>
      <c r="L3" s="9"/>
      <c r="M3" s="9"/>
      <c r="N3" s="97"/>
      <c r="O3" s="97"/>
      <c r="P3" s="97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</row>
    <row r="4" spans="1:230" s="8" customFormat="1" ht="18" customHeight="1" x14ac:dyDescent="0.3">
      <c r="A4" s="136" t="s">
        <v>9</v>
      </c>
      <c r="B4" s="10" t="s">
        <v>10</v>
      </c>
      <c r="C4" s="11">
        <v>-45.7</v>
      </c>
      <c r="D4" s="11">
        <v>-51.75</v>
      </c>
      <c r="E4" s="12">
        <v>-49.09</v>
      </c>
      <c r="F4" s="13">
        <f t="shared" ref="F4:H10" si="0">RANK(C4,$C4:$E4,0)</f>
        <v>1</v>
      </c>
      <c r="G4" s="13">
        <f>RANK(D4,C$4:E$4,0)</f>
        <v>3</v>
      </c>
      <c r="H4" s="14">
        <f>RANK(E4,C$4:E$4,0)</f>
        <v>2</v>
      </c>
      <c r="J4" s="9"/>
      <c r="K4" s="9"/>
      <c r="L4" s="9"/>
      <c r="M4" s="9"/>
      <c r="N4" s="97"/>
      <c r="O4" s="97"/>
      <c r="P4" s="97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</row>
    <row r="5" spans="1:230" s="8" customFormat="1" ht="19.5" customHeight="1" x14ac:dyDescent="0.3">
      <c r="A5" s="137"/>
      <c r="B5" s="15" t="s">
        <v>11</v>
      </c>
      <c r="C5" s="16">
        <f>'[1]Couverture scanner 2G'!$H$8/100</f>
        <v>1</v>
      </c>
      <c r="D5" s="16">
        <f>'[1]Couverture scanner 2G'!$J$8/100</f>
        <v>0.99900000000000011</v>
      </c>
      <c r="E5" s="17">
        <f>'[1]Couverture scanner 2G'!$L$8/100</f>
        <v>0.99959999999999993</v>
      </c>
      <c r="F5" s="18">
        <f t="shared" si="0"/>
        <v>1</v>
      </c>
      <c r="G5" s="18">
        <f>RANK(D5,C$5:E$5,0)</f>
        <v>3</v>
      </c>
      <c r="H5" s="19">
        <f>RANK(E5,C$5:E$5,0)</f>
        <v>2</v>
      </c>
      <c r="J5" s="9"/>
      <c r="K5" s="9"/>
      <c r="L5" s="9"/>
      <c r="M5" s="9"/>
      <c r="N5" s="97"/>
      <c r="O5" s="97"/>
      <c r="P5" s="97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</row>
    <row r="6" spans="1:230" s="8" customFormat="1" ht="16.5" customHeight="1" x14ac:dyDescent="0.3">
      <c r="A6" s="137"/>
      <c r="B6" s="15" t="s">
        <v>12</v>
      </c>
      <c r="C6" s="20">
        <v>-57.65</v>
      </c>
      <c r="D6" s="20">
        <v>-63.24</v>
      </c>
      <c r="E6" s="21">
        <v>-61.29</v>
      </c>
      <c r="F6" s="18">
        <f t="shared" si="0"/>
        <v>1</v>
      </c>
      <c r="G6" s="18">
        <f>RANK(D6,C$6:E$6,0)</f>
        <v>3</v>
      </c>
      <c r="H6" s="19">
        <f>RANK(E6,C$6:E$6,0)</f>
        <v>2</v>
      </c>
      <c r="J6" s="9"/>
      <c r="K6" s="9"/>
      <c r="L6" s="9"/>
      <c r="M6" s="9"/>
      <c r="N6" s="97"/>
      <c r="O6" s="97"/>
      <c r="P6" s="97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</row>
    <row r="7" spans="1:230" s="8" customFormat="1" ht="15" customHeight="1" x14ac:dyDescent="0.25">
      <c r="A7" s="137"/>
      <c r="B7" s="15" t="s">
        <v>13</v>
      </c>
      <c r="C7" s="22">
        <f>1-'[1]Couverture 3G'!$J$39/100</f>
        <v>0.99919999999999998</v>
      </c>
      <c r="D7" s="22">
        <f>1-'[1]Couverture 3G'!$K$39/100</f>
        <v>0.996</v>
      </c>
      <c r="E7" s="23">
        <f>1-'[1]Couverture 3G'!$L$39/100</f>
        <v>0.99929999999999997</v>
      </c>
      <c r="F7" s="18">
        <f t="shared" si="0"/>
        <v>2</v>
      </c>
      <c r="G7" s="18">
        <f>RANK(D7,C$7:E$7,0)</f>
        <v>3</v>
      </c>
      <c r="H7" s="19">
        <f>RANK(E7,C$7:E$7,0)</f>
        <v>1</v>
      </c>
      <c r="J7" s="9"/>
      <c r="K7" s="9"/>
      <c r="L7" s="9"/>
      <c r="M7" s="9"/>
      <c r="N7" s="97"/>
      <c r="O7" s="97"/>
      <c r="P7" s="97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</row>
    <row r="8" spans="1:230" s="8" customFormat="1" ht="15" customHeight="1" x14ac:dyDescent="0.25">
      <c r="A8" s="137"/>
      <c r="B8" s="15" t="s">
        <v>14</v>
      </c>
      <c r="C8" s="22">
        <v>-67.88</v>
      </c>
      <c r="D8" s="22">
        <v>-72.58</v>
      </c>
      <c r="E8" s="23">
        <v>-69.89</v>
      </c>
      <c r="F8" s="18">
        <f t="shared" si="0"/>
        <v>1</v>
      </c>
      <c r="G8" s="18">
        <f t="shared" si="0"/>
        <v>3</v>
      </c>
      <c r="H8" s="19">
        <f t="shared" si="0"/>
        <v>2</v>
      </c>
      <c r="J8" s="9"/>
      <c r="K8" s="9"/>
      <c r="L8" s="9"/>
      <c r="M8" s="9"/>
      <c r="N8" s="97"/>
      <c r="O8" s="97"/>
      <c r="P8" s="97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</row>
    <row r="9" spans="1:230" s="8" customFormat="1" ht="15" customHeight="1" thickBot="1" x14ac:dyDescent="0.35">
      <c r="A9" s="138"/>
      <c r="B9" s="24" t="s">
        <v>15</v>
      </c>
      <c r="C9" s="25">
        <f>1-'[1]Couverture scanner 4G'!$J$35/100</f>
        <v>0.99780000000000002</v>
      </c>
      <c r="D9" s="25">
        <f>1-'[1]Couverture scanner 4G'!$K$35/100</f>
        <v>0.99619999999999997</v>
      </c>
      <c r="E9" s="26">
        <f>1-'[1]Couverture scanner 4G'!$L$35/100</f>
        <v>0.99750000000000005</v>
      </c>
      <c r="F9" s="27">
        <f t="shared" si="0"/>
        <v>1</v>
      </c>
      <c r="G9" s="27">
        <f t="shared" si="0"/>
        <v>3</v>
      </c>
      <c r="H9" s="28">
        <f t="shared" si="0"/>
        <v>2</v>
      </c>
      <c r="J9" s="9"/>
      <c r="K9" s="9"/>
      <c r="L9" s="9"/>
      <c r="M9" s="9"/>
      <c r="N9" s="97"/>
      <c r="O9" s="97"/>
      <c r="P9" s="97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</row>
    <row r="10" spans="1:230" s="8" customFormat="1" ht="15" customHeight="1" x14ac:dyDescent="0.3">
      <c r="A10" s="157" t="s">
        <v>16</v>
      </c>
      <c r="B10" s="29" t="s">
        <v>17</v>
      </c>
      <c r="C10" s="30">
        <f>[1]KPI!E24</f>
        <v>0.98950233281493005</v>
      </c>
      <c r="D10" s="30">
        <f>[1]KPI!F24</f>
        <v>0.99139865370231861</v>
      </c>
      <c r="E10" s="30">
        <f>[1]KPI!G24</f>
        <v>0.99850579006350393</v>
      </c>
      <c r="F10" s="13">
        <f t="shared" si="0"/>
        <v>3</v>
      </c>
      <c r="G10" s="13">
        <f t="shared" si="0"/>
        <v>2</v>
      </c>
      <c r="H10" s="14">
        <f t="shared" si="0"/>
        <v>1</v>
      </c>
      <c r="J10" s="9"/>
      <c r="K10" s="9"/>
      <c r="L10" s="9"/>
      <c r="M10" s="9"/>
      <c r="N10" s="97"/>
      <c r="O10" s="97"/>
      <c r="P10" s="97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</row>
    <row r="11" spans="1:230" s="8" customFormat="1" ht="15" customHeight="1" x14ac:dyDescent="0.25">
      <c r="A11" s="158"/>
      <c r="B11" s="31" t="s">
        <v>18</v>
      </c>
      <c r="C11" s="32">
        <v>5.69</v>
      </c>
      <c r="D11" s="32">
        <v>5.15</v>
      </c>
      <c r="E11" s="33">
        <v>4.83</v>
      </c>
      <c r="F11" s="18">
        <f t="shared" ref="F11:H12" si="1">RANK(C11,$C11:$E11,1)</f>
        <v>3</v>
      </c>
      <c r="G11" s="18">
        <f t="shared" si="1"/>
        <v>2</v>
      </c>
      <c r="H11" s="19">
        <f t="shared" si="1"/>
        <v>1</v>
      </c>
      <c r="J11" s="9"/>
      <c r="K11" s="9"/>
      <c r="L11" s="9"/>
      <c r="M11" s="9"/>
      <c r="N11" s="97"/>
      <c r="O11" s="97"/>
      <c r="P11" s="97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</row>
    <row r="12" spans="1:230" s="8" customFormat="1" ht="15" customHeight="1" x14ac:dyDescent="0.25">
      <c r="A12" s="158"/>
      <c r="B12" s="34" t="s">
        <v>19</v>
      </c>
      <c r="C12" s="35">
        <f>[1]KPI!E32</f>
        <v>1.6110019646365423E-2</v>
      </c>
      <c r="D12" s="35">
        <f>[1]KPI!F32</f>
        <v>1.3956997359486986E-2</v>
      </c>
      <c r="E12" s="35">
        <f>[1]KPI!G32</f>
        <v>4.8634493078937528E-3</v>
      </c>
      <c r="F12" s="18">
        <f t="shared" si="1"/>
        <v>3</v>
      </c>
      <c r="G12" s="18">
        <f t="shared" si="1"/>
        <v>2</v>
      </c>
      <c r="H12" s="19">
        <f t="shared" si="1"/>
        <v>1</v>
      </c>
      <c r="J12" s="9"/>
      <c r="K12" s="9"/>
      <c r="L12" s="9"/>
      <c r="M12" s="9"/>
      <c r="N12" s="97"/>
      <c r="O12" s="97"/>
      <c r="P12" s="97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</row>
    <row r="13" spans="1:230" s="8" customFormat="1" ht="15" customHeight="1" thickBot="1" x14ac:dyDescent="0.3">
      <c r="A13" s="159"/>
      <c r="B13" s="36" t="s">
        <v>20</v>
      </c>
      <c r="C13" s="37">
        <v>3.65</v>
      </c>
      <c r="D13" s="37">
        <v>3.85</v>
      </c>
      <c r="E13" s="38">
        <v>3.83</v>
      </c>
      <c r="F13" s="27">
        <f t="shared" ref="F13:H14" si="2">RANK(C13,$C13:$E13,0)</f>
        <v>3</v>
      </c>
      <c r="G13" s="27">
        <f t="shared" si="2"/>
        <v>1</v>
      </c>
      <c r="H13" s="28">
        <f t="shared" si="2"/>
        <v>2</v>
      </c>
      <c r="J13" s="9"/>
      <c r="K13" s="9"/>
      <c r="L13" s="9"/>
      <c r="M13" s="9"/>
      <c r="N13" s="97"/>
      <c r="O13" s="97"/>
      <c r="P13" s="97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</row>
    <row r="14" spans="1:230" s="8" customFormat="1" ht="15" customHeight="1" x14ac:dyDescent="0.3">
      <c r="A14" s="157" t="s">
        <v>21</v>
      </c>
      <c r="B14" s="29" t="s">
        <v>17</v>
      </c>
      <c r="C14" s="30">
        <f>[1]KPI!E52</f>
        <v>1</v>
      </c>
      <c r="D14" s="30">
        <f>[1]KPI!F52</f>
        <v>1</v>
      </c>
      <c r="E14" s="30">
        <f>[1]KPI!G52</f>
        <v>1</v>
      </c>
      <c r="F14" s="13">
        <f t="shared" si="2"/>
        <v>1</v>
      </c>
      <c r="G14" s="13">
        <f t="shared" si="2"/>
        <v>1</v>
      </c>
      <c r="H14" s="14">
        <f t="shared" si="2"/>
        <v>1</v>
      </c>
      <c r="J14" s="9"/>
      <c r="K14" s="9"/>
      <c r="L14" s="9"/>
      <c r="M14" s="9"/>
      <c r="N14" s="97"/>
      <c r="O14" s="97"/>
      <c r="P14" s="97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</row>
    <row r="15" spans="1:230" s="8" customFormat="1" ht="15" customHeight="1" x14ac:dyDescent="0.25">
      <c r="A15" s="158"/>
      <c r="B15" s="39" t="s">
        <v>18</v>
      </c>
      <c r="C15" s="40">
        <v>3.45</v>
      </c>
      <c r="D15" s="40">
        <v>2.46</v>
      </c>
      <c r="E15" s="41">
        <v>2.36</v>
      </c>
      <c r="F15" s="18">
        <f t="shared" ref="F15:H16" si="3">RANK(C15,$C15:$E15,1)</f>
        <v>3</v>
      </c>
      <c r="G15" s="18">
        <f t="shared" si="3"/>
        <v>2</v>
      </c>
      <c r="H15" s="19">
        <f t="shared" si="3"/>
        <v>1</v>
      </c>
      <c r="J15" s="9"/>
      <c r="K15" s="9"/>
      <c r="L15" s="9"/>
      <c r="M15" s="9"/>
      <c r="N15" s="97"/>
      <c r="O15" s="97"/>
      <c r="P15" s="97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</row>
    <row r="16" spans="1:230" s="8" customFormat="1" ht="15" customHeight="1" x14ac:dyDescent="0.25">
      <c r="A16" s="158"/>
      <c r="B16" s="34" t="s">
        <v>19</v>
      </c>
      <c r="C16" s="35">
        <f>[1]KPI!E57</f>
        <v>8.271298593879239E-3</v>
      </c>
      <c r="D16" s="35">
        <f>[1]KPI!F57</f>
        <v>1.9693020561830293E-2</v>
      </c>
      <c r="E16" s="35">
        <f>[1]KPI!G57</f>
        <v>5.0563982886036559E-3</v>
      </c>
      <c r="F16" s="18">
        <f t="shared" si="3"/>
        <v>2</v>
      </c>
      <c r="G16" s="18">
        <f t="shared" si="3"/>
        <v>3</v>
      </c>
      <c r="H16" s="19">
        <f t="shared" si="3"/>
        <v>1</v>
      </c>
      <c r="J16" s="9"/>
      <c r="K16" s="9"/>
      <c r="L16" s="9"/>
      <c r="M16" s="9"/>
      <c r="N16" s="97"/>
      <c r="O16" s="97"/>
      <c r="P16" s="97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</row>
    <row r="17" spans="1:231" s="8" customFormat="1" ht="15" customHeight="1" thickBot="1" x14ac:dyDescent="0.3">
      <c r="A17" s="159"/>
      <c r="B17" s="36" t="s">
        <v>22</v>
      </c>
      <c r="C17" s="37">
        <v>3.79</v>
      </c>
      <c r="D17" s="37">
        <v>3.78</v>
      </c>
      <c r="E17" s="38">
        <v>3.9</v>
      </c>
      <c r="F17" s="27">
        <f t="shared" ref="F17:H27" si="4">RANK(C17,$C17:$E17,0)</f>
        <v>2</v>
      </c>
      <c r="G17" s="27">
        <f t="shared" si="4"/>
        <v>3</v>
      </c>
      <c r="H17" s="28">
        <f t="shared" si="4"/>
        <v>1</v>
      </c>
      <c r="J17" s="9"/>
      <c r="K17" s="9"/>
      <c r="L17" s="9"/>
      <c r="M17" s="9"/>
      <c r="N17" s="97"/>
      <c r="O17" s="97"/>
      <c r="P17" s="97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</row>
    <row r="18" spans="1:231" s="8" customFormat="1" ht="15" customHeight="1" x14ac:dyDescent="0.3">
      <c r="A18" s="158" t="s">
        <v>23</v>
      </c>
      <c r="B18" s="42" t="s">
        <v>24</v>
      </c>
      <c r="C18" s="43">
        <f>[1]KPI!E75</f>
        <v>0.95073891625615758</v>
      </c>
      <c r="D18" s="43">
        <f>[1]KPI!F75</f>
        <v>0.94887927644514358</v>
      </c>
      <c r="E18" s="43">
        <f>[1]KPI!G75</f>
        <v>0.82446601941747577</v>
      </c>
      <c r="F18" s="18">
        <f t="shared" si="4"/>
        <v>1</v>
      </c>
      <c r="G18" s="18">
        <f t="shared" si="4"/>
        <v>2</v>
      </c>
      <c r="H18" s="19">
        <f t="shared" si="4"/>
        <v>3</v>
      </c>
      <c r="J18" s="9"/>
      <c r="K18" s="9"/>
      <c r="L18" s="9"/>
      <c r="M18" s="9"/>
      <c r="N18" s="97"/>
      <c r="O18" s="97"/>
      <c r="P18" s="97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</row>
    <row r="19" spans="1:231" s="8" customFormat="1" ht="28.2" thickBot="1" x14ac:dyDescent="0.35">
      <c r="A19" s="159"/>
      <c r="B19" s="44" t="s">
        <v>25</v>
      </c>
      <c r="C19" s="45">
        <f>[1]KPI!E77/1024</f>
        <v>33.337451171875003</v>
      </c>
      <c r="D19" s="45">
        <f>[1]KPI!F77/1024</f>
        <v>43.499140625000003</v>
      </c>
      <c r="E19" s="45">
        <f>[1]KPI!G77/1024</f>
        <v>19.838994140625001</v>
      </c>
      <c r="F19" s="27">
        <f t="shared" si="4"/>
        <v>2</v>
      </c>
      <c r="G19" s="27">
        <f t="shared" si="4"/>
        <v>1</v>
      </c>
      <c r="H19" s="28">
        <f t="shared" si="4"/>
        <v>3</v>
      </c>
      <c r="J19" s="9"/>
      <c r="K19" s="9"/>
      <c r="L19" s="9"/>
      <c r="M19" s="9"/>
      <c r="N19" s="97"/>
      <c r="O19" s="97"/>
      <c r="P19" s="97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</row>
    <row r="20" spans="1:231" s="8" customFormat="1" ht="27.6" x14ac:dyDescent="0.3">
      <c r="A20" s="157" t="s">
        <v>26</v>
      </c>
      <c r="B20" s="46" t="s">
        <v>27</v>
      </c>
      <c r="C20" s="47">
        <f>[1]KPI!$E$88/100</f>
        <v>0.96569999999999989</v>
      </c>
      <c r="D20" s="47">
        <f>[1]KPI!$F$88/100</f>
        <v>0.97650000000000003</v>
      </c>
      <c r="E20" s="47">
        <f>[1]KPI!$G$88/100</f>
        <v>0.96299999999999997</v>
      </c>
      <c r="F20" s="13">
        <f t="shared" si="4"/>
        <v>2</v>
      </c>
      <c r="G20" s="13">
        <f t="shared" si="4"/>
        <v>1</v>
      </c>
      <c r="H20" s="14">
        <f t="shared" si="4"/>
        <v>3</v>
      </c>
      <c r="J20" s="9"/>
      <c r="K20" s="9"/>
      <c r="L20" s="9"/>
      <c r="M20" s="9"/>
      <c r="N20" s="97"/>
      <c r="O20" s="97"/>
      <c r="P20" s="97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</row>
    <row r="21" spans="1:231" s="8" customFormat="1" ht="27.6" x14ac:dyDescent="0.3">
      <c r="A21" s="158"/>
      <c r="B21" s="48" t="s">
        <v>28</v>
      </c>
      <c r="C21" s="49">
        <f>[1]KPI!$E$89/1024</f>
        <v>13.5240234375</v>
      </c>
      <c r="D21" s="49">
        <f>[1]KPI!$F$89/1024</f>
        <v>7.6433007812499998</v>
      </c>
      <c r="E21" s="49">
        <f>[1]KPI!$G$89/1024</f>
        <v>5.6640820312500004</v>
      </c>
      <c r="F21" s="18">
        <f t="shared" si="4"/>
        <v>1</v>
      </c>
      <c r="G21" s="18">
        <f t="shared" si="4"/>
        <v>2</v>
      </c>
      <c r="H21" s="19">
        <f t="shared" si="4"/>
        <v>3</v>
      </c>
      <c r="J21" s="9"/>
      <c r="K21" s="9"/>
      <c r="L21" s="9"/>
      <c r="M21" s="9"/>
      <c r="N21" s="97"/>
      <c r="O21" s="97"/>
      <c r="P21" s="97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</row>
    <row r="22" spans="1:231" s="8" customFormat="1" ht="27.6" x14ac:dyDescent="0.3">
      <c r="A22" s="158"/>
      <c r="B22" s="48" t="s">
        <v>29</v>
      </c>
      <c r="C22" s="50">
        <f>[1]KPI!$E$97/100</f>
        <v>0.97199999999999998</v>
      </c>
      <c r="D22" s="50">
        <f>[1]KPI!$F$97/100</f>
        <v>0.9738</v>
      </c>
      <c r="E22" s="50">
        <f>[1]KPI!$G$97/100</f>
        <v>0.98599999999999999</v>
      </c>
      <c r="F22" s="18">
        <f t="shared" si="4"/>
        <v>3</v>
      </c>
      <c r="G22" s="18">
        <f t="shared" si="4"/>
        <v>2</v>
      </c>
      <c r="H22" s="19">
        <f t="shared" si="4"/>
        <v>1</v>
      </c>
      <c r="J22" s="9"/>
      <c r="K22" s="9"/>
      <c r="L22" s="9"/>
      <c r="M22" s="9"/>
      <c r="N22" s="97"/>
      <c r="O22" s="97"/>
      <c r="P22" s="97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</row>
    <row r="23" spans="1:231" s="8" customFormat="1" ht="28.2" thickBot="1" x14ac:dyDescent="0.35">
      <c r="A23" s="159"/>
      <c r="B23" s="51" t="s">
        <v>30</v>
      </c>
      <c r="C23" s="52">
        <f>[1]KPI!$E$98/1024</f>
        <v>2.6544238281250001</v>
      </c>
      <c r="D23" s="52">
        <f>[1]KPI!$F$98/1024</f>
        <v>2.1537890625</v>
      </c>
      <c r="E23" s="52">
        <f>[1]KPI!$G$98/1024</f>
        <v>2.3229296874999998</v>
      </c>
      <c r="F23" s="27">
        <f t="shared" si="4"/>
        <v>1</v>
      </c>
      <c r="G23" s="27">
        <f t="shared" si="4"/>
        <v>3</v>
      </c>
      <c r="H23" s="28">
        <f t="shared" si="4"/>
        <v>2</v>
      </c>
      <c r="J23" s="9"/>
      <c r="K23" s="9"/>
      <c r="L23" s="9"/>
      <c r="M23" s="9"/>
      <c r="N23" s="97"/>
      <c r="O23" s="97"/>
      <c r="P23" s="97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</row>
    <row r="24" spans="1:231" s="8" customFormat="1" ht="15" customHeight="1" x14ac:dyDescent="0.3">
      <c r="A24" s="136" t="s">
        <v>31</v>
      </c>
      <c r="B24" s="46" t="s">
        <v>27</v>
      </c>
      <c r="C24" s="47">
        <f>[1]KPI!$E$104/100</f>
        <v>0.91900000000000004</v>
      </c>
      <c r="D24" s="47">
        <f>[1]KPI!$F$104/100</f>
        <v>0.92030000000000001</v>
      </c>
      <c r="E24" s="47">
        <f>[1]KPI!$G$104/100</f>
        <v>0.8970999999999999</v>
      </c>
      <c r="F24" s="13">
        <f t="shared" si="4"/>
        <v>2</v>
      </c>
      <c r="G24" s="13">
        <f t="shared" si="4"/>
        <v>1</v>
      </c>
      <c r="H24" s="14">
        <f t="shared" si="4"/>
        <v>3</v>
      </c>
      <c r="J24" s="9"/>
      <c r="K24" s="9"/>
      <c r="L24" s="9"/>
      <c r="M24" s="9"/>
      <c r="N24" s="97"/>
      <c r="O24" s="97"/>
      <c r="P24" s="97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</row>
    <row r="25" spans="1:231" s="8" customFormat="1" ht="15" customHeight="1" x14ac:dyDescent="0.3">
      <c r="A25" s="137"/>
      <c r="B25" s="48" t="s">
        <v>28</v>
      </c>
      <c r="C25" s="49">
        <f>[1]KPI!$E$105/1024</f>
        <v>62.734482421875001</v>
      </c>
      <c r="D25" s="49">
        <f>[1]KPI!$F$105/1024</f>
        <v>69.093457031249997</v>
      </c>
      <c r="E25" s="49">
        <f>[1]KPI!$G$105/1024</f>
        <v>51.484746093749997</v>
      </c>
      <c r="F25" s="18">
        <f t="shared" si="4"/>
        <v>2</v>
      </c>
      <c r="G25" s="18">
        <f t="shared" si="4"/>
        <v>1</v>
      </c>
      <c r="H25" s="19">
        <f t="shared" si="4"/>
        <v>3</v>
      </c>
      <c r="J25" s="9"/>
      <c r="K25" s="9"/>
      <c r="L25" s="9"/>
      <c r="M25" s="9"/>
      <c r="N25" s="97"/>
      <c r="O25" s="97"/>
      <c r="P25" s="97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</row>
    <row r="26" spans="1:231" s="8" customFormat="1" ht="15" customHeight="1" x14ac:dyDescent="0.3">
      <c r="A26" s="137"/>
      <c r="B26" s="48" t="s">
        <v>29</v>
      </c>
      <c r="C26" s="50">
        <f>[1]KPI!$E$111/100</f>
        <v>0.93269999999999997</v>
      </c>
      <c r="D26" s="50">
        <f>[1]KPI!$F$111/100</f>
        <v>0.93169999999999997</v>
      </c>
      <c r="E26" s="50">
        <f>[1]KPI!$G$111/100</f>
        <v>0.91989999999999994</v>
      </c>
      <c r="F26" s="18">
        <f t="shared" si="4"/>
        <v>1</v>
      </c>
      <c r="G26" s="18">
        <f t="shared" si="4"/>
        <v>2</v>
      </c>
      <c r="H26" s="19">
        <f t="shared" si="4"/>
        <v>3</v>
      </c>
      <c r="J26" s="9"/>
      <c r="K26" s="9"/>
      <c r="L26" s="9"/>
      <c r="M26" s="9"/>
      <c r="N26" s="97"/>
      <c r="O26" s="97"/>
      <c r="P26" s="97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</row>
    <row r="27" spans="1:231" s="8" customFormat="1" ht="15" customHeight="1" thickBot="1" x14ac:dyDescent="0.35">
      <c r="A27" s="138"/>
      <c r="B27" s="53" t="s">
        <v>30</v>
      </c>
      <c r="C27" s="52">
        <f>[1]KPI!$E$112/1024</f>
        <v>27.680888671875</v>
      </c>
      <c r="D27" s="52">
        <f>[1]KPI!$F$112/1024</f>
        <v>23.817080078124999</v>
      </c>
      <c r="E27" s="52">
        <f>[1]KPI!$G$112/1024</f>
        <v>24.863330078124999</v>
      </c>
      <c r="F27" s="27">
        <f t="shared" si="4"/>
        <v>1</v>
      </c>
      <c r="G27" s="27">
        <f t="shared" si="4"/>
        <v>3</v>
      </c>
      <c r="H27" s="28">
        <f t="shared" si="4"/>
        <v>2</v>
      </c>
      <c r="J27" s="9"/>
      <c r="K27" s="9"/>
      <c r="L27" s="9"/>
      <c r="M27" s="9"/>
      <c r="N27" s="97"/>
      <c r="O27" s="97"/>
      <c r="P27" s="97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</row>
    <row r="28" spans="1:231" s="8" customFormat="1" ht="28.5" customHeight="1" thickBot="1" x14ac:dyDescent="0.35">
      <c r="A28" s="139" t="s">
        <v>32</v>
      </c>
      <c r="B28" s="140"/>
      <c r="C28" s="140"/>
      <c r="D28" s="140"/>
      <c r="E28" s="141"/>
      <c r="F28" s="54" t="str">
        <f>CONCATENATE(COUNTIF(F4:F27,1),"/24")</f>
        <v>11/24</v>
      </c>
      <c r="G28" s="54" t="str">
        <f>CONCATENATE(COUNTIF(G4:G27,1),"/24")</f>
        <v>6/24</v>
      </c>
      <c r="H28" s="55" t="str">
        <f>CONCATENATE(COUNTIF(H4:H27,1),"/24")</f>
        <v>9/24</v>
      </c>
      <c r="I28" s="9"/>
      <c r="K28" s="9"/>
      <c r="L28" s="9"/>
      <c r="M28" s="9"/>
      <c r="N28" s="97"/>
      <c r="O28" s="97"/>
      <c r="P28" s="97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</row>
    <row r="29" spans="1:231" s="8" customFormat="1" ht="28.5" customHeight="1" x14ac:dyDescent="0.3">
      <c r="A29" s="56"/>
      <c r="B29" s="56"/>
      <c r="C29" s="56"/>
      <c r="D29" s="56"/>
      <c r="E29" s="56"/>
      <c r="F29" s="56"/>
      <c r="G29" s="56"/>
      <c r="H29" s="56"/>
      <c r="I29" s="9"/>
      <c r="K29" s="9"/>
      <c r="L29" s="9"/>
      <c r="M29" s="9"/>
      <c r="N29" s="97"/>
      <c r="O29" s="97"/>
      <c r="P29" s="97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</row>
    <row r="30" spans="1:231" ht="35.25" customHeight="1" x14ac:dyDescent="0.3"/>
    <row r="31" spans="1:231" ht="39.75" customHeight="1" x14ac:dyDescent="0.3">
      <c r="A31" s="142" t="s">
        <v>33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</row>
    <row r="32" spans="1:231" ht="15.75" customHeight="1" x14ac:dyDescent="0.3">
      <c r="A32" s="143" t="s">
        <v>34</v>
      </c>
      <c r="B32" s="144"/>
      <c r="C32" s="144"/>
      <c r="D32" s="144"/>
      <c r="E32" s="144"/>
      <c r="F32" s="144"/>
      <c r="G32" s="145"/>
      <c r="H32" s="146"/>
      <c r="I32" s="147"/>
      <c r="J32" s="144"/>
      <c r="K32" s="144"/>
      <c r="L32" s="144"/>
      <c r="M32" s="144"/>
      <c r="N32" s="144"/>
      <c r="O32" s="144"/>
      <c r="P32" s="148"/>
    </row>
    <row r="33" spans="1:18" ht="15" customHeight="1" x14ac:dyDescent="0.3">
      <c r="A33" s="57"/>
      <c r="B33" s="57"/>
      <c r="C33" s="57"/>
      <c r="D33" s="57"/>
      <c r="E33" s="57"/>
      <c r="F33" s="57"/>
      <c r="G33" s="58"/>
      <c r="H33" s="59"/>
      <c r="I33" s="60"/>
      <c r="J33" s="57"/>
      <c r="K33" s="57"/>
      <c r="L33" s="57"/>
      <c r="M33" s="57"/>
      <c r="N33" s="149" t="s">
        <v>35</v>
      </c>
      <c r="O33" s="150"/>
      <c r="P33" s="151"/>
    </row>
    <row r="34" spans="1:18" s="65" customFormat="1" ht="76.5" customHeight="1" x14ac:dyDescent="0.3">
      <c r="A34" s="61"/>
      <c r="B34" s="61" t="s">
        <v>36</v>
      </c>
      <c r="C34" s="61" t="s">
        <v>37</v>
      </c>
      <c r="D34" s="61" t="s">
        <v>38</v>
      </c>
      <c r="E34" s="61" t="s">
        <v>39</v>
      </c>
      <c r="F34" s="61" t="s">
        <v>40</v>
      </c>
      <c r="G34" s="62" t="s">
        <v>41</v>
      </c>
      <c r="H34" s="63" t="s">
        <v>42</v>
      </c>
      <c r="I34" s="64" t="s">
        <v>43</v>
      </c>
      <c r="J34" s="61"/>
      <c r="K34" s="61" t="s">
        <v>41</v>
      </c>
      <c r="L34" s="61" t="s">
        <v>42</v>
      </c>
      <c r="M34" s="61" t="s">
        <v>43</v>
      </c>
      <c r="N34" s="98" t="s">
        <v>41</v>
      </c>
      <c r="O34" s="99" t="s">
        <v>42</v>
      </c>
      <c r="P34" s="100" t="s">
        <v>43</v>
      </c>
    </row>
    <row r="35" spans="1:18" ht="15" customHeight="1" x14ac:dyDescent="0.3">
      <c r="A35" s="152" t="s">
        <v>44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4"/>
    </row>
    <row r="36" spans="1:18" ht="16.5" customHeight="1" x14ac:dyDescent="0.3">
      <c r="A36" s="125" t="s">
        <v>45</v>
      </c>
      <c r="B36" s="126">
        <v>0.9</v>
      </c>
      <c r="C36" s="126">
        <v>1</v>
      </c>
      <c r="D36" s="127">
        <v>0.25</v>
      </c>
      <c r="E36" s="126">
        <v>1</v>
      </c>
      <c r="F36" s="126">
        <v>0.4</v>
      </c>
      <c r="G36" s="122">
        <v>0.99371069182389937</v>
      </c>
      <c r="H36" s="123">
        <v>0.99598393574297184</v>
      </c>
      <c r="I36" s="124">
        <v>1</v>
      </c>
      <c r="J36" s="72"/>
      <c r="K36" s="49">
        <f t="shared" ref="K36:K41" si="5">MIN(MAX((G36-B36)/(C36-B36)*100,0),100)</f>
        <v>93.710691823899367</v>
      </c>
      <c r="L36" s="49">
        <f t="shared" ref="L36:L41" si="6">MIN(MAX((H36-B36)/(C36-B36)*100,0),100)</f>
        <v>95.983935742971838</v>
      </c>
      <c r="M36" s="49">
        <f t="shared" ref="M36:M41" si="7">MIN(MAX((I36-B36)/(C36-B36)*100,0),100)</f>
        <v>100</v>
      </c>
      <c r="N36" s="49">
        <f t="shared" ref="N36:N41" si="8">K36*D36*E36*F36</f>
        <v>9.3710691823899364</v>
      </c>
      <c r="O36" s="49">
        <f t="shared" ref="O36:O41" si="9">L36*E36*F36*D36</f>
        <v>9.5983935742971838</v>
      </c>
      <c r="P36" s="49">
        <f t="shared" ref="P36:P41" si="10">M36*F36*D36*E36</f>
        <v>10</v>
      </c>
      <c r="Q36" s="107">
        <f>F36*E36*D36</f>
        <v>0.1</v>
      </c>
    </row>
    <row r="37" spans="1:18" ht="16.5" customHeight="1" x14ac:dyDescent="0.3">
      <c r="A37" s="66" t="s">
        <v>46</v>
      </c>
      <c r="B37" s="67">
        <v>0.1</v>
      </c>
      <c r="C37" s="67">
        <v>0</v>
      </c>
      <c r="D37" s="68">
        <v>0.25</v>
      </c>
      <c r="E37" s="67">
        <v>1</v>
      </c>
      <c r="F37" s="67">
        <v>0.4</v>
      </c>
      <c r="G37" s="121">
        <v>4.0000000000000001E-3</v>
      </c>
      <c r="H37" s="121">
        <v>1.9199999999999998E-2</v>
      </c>
      <c r="I37" s="121">
        <v>1.0800000000000001E-2</v>
      </c>
      <c r="J37" s="72"/>
      <c r="K37" s="49">
        <f t="shared" si="5"/>
        <v>96</v>
      </c>
      <c r="L37" s="49">
        <f t="shared" si="6"/>
        <v>80.800000000000011</v>
      </c>
      <c r="M37" s="49">
        <f t="shared" si="7"/>
        <v>89.2</v>
      </c>
      <c r="N37" s="49">
        <f t="shared" si="8"/>
        <v>9.6000000000000014</v>
      </c>
      <c r="O37" s="49">
        <f t="shared" si="9"/>
        <v>8.0800000000000018</v>
      </c>
      <c r="P37" s="49">
        <f t="shared" si="10"/>
        <v>8.92</v>
      </c>
      <c r="Q37" s="107">
        <f t="shared" ref="Q37:Q58" si="11">F37*E37*D37</f>
        <v>0.1</v>
      </c>
      <c r="R37" s="73"/>
    </row>
    <row r="38" spans="1:18" ht="16.5" customHeight="1" x14ac:dyDescent="0.3">
      <c r="A38" s="66" t="s">
        <v>47</v>
      </c>
      <c r="B38" s="74">
        <v>2.5</v>
      </c>
      <c r="C38" s="75">
        <v>5</v>
      </c>
      <c r="D38" s="68">
        <v>0.15</v>
      </c>
      <c r="E38" s="67">
        <v>1</v>
      </c>
      <c r="F38" s="67">
        <v>0.4</v>
      </c>
      <c r="G38" s="120">
        <v>3.8</v>
      </c>
      <c r="H38" s="120">
        <v>4.13</v>
      </c>
      <c r="I38" s="120">
        <v>4.1399999999999997</v>
      </c>
      <c r="J38" s="72"/>
      <c r="K38" s="49">
        <f t="shared" si="5"/>
        <v>51.999999999999993</v>
      </c>
      <c r="L38" s="49">
        <f t="shared" si="6"/>
        <v>65.199999999999989</v>
      </c>
      <c r="M38" s="49">
        <f t="shared" si="7"/>
        <v>65.599999999999994</v>
      </c>
      <c r="N38" s="49">
        <f t="shared" si="8"/>
        <v>3.1199999999999997</v>
      </c>
      <c r="O38" s="49">
        <f t="shared" si="9"/>
        <v>3.9119999999999995</v>
      </c>
      <c r="P38" s="49">
        <f t="shared" si="10"/>
        <v>3.9359999999999995</v>
      </c>
      <c r="Q38" s="107">
        <f t="shared" si="11"/>
        <v>0.06</v>
      </c>
    </row>
    <row r="39" spans="1:18" ht="16.5" customHeight="1" x14ac:dyDescent="0.3">
      <c r="A39" s="66" t="s">
        <v>48</v>
      </c>
      <c r="B39" s="67">
        <v>0.1</v>
      </c>
      <c r="C39" s="79">
        <v>0</v>
      </c>
      <c r="D39" s="68">
        <v>0.1</v>
      </c>
      <c r="E39" s="67">
        <v>1</v>
      </c>
      <c r="F39" s="67">
        <v>0.4</v>
      </c>
      <c r="G39" s="119">
        <v>5.21E-2</v>
      </c>
      <c r="H39" s="119">
        <v>4.99E-2</v>
      </c>
      <c r="I39" s="119">
        <v>8.6E-3</v>
      </c>
      <c r="J39" s="72"/>
      <c r="K39" s="49">
        <f t="shared" si="5"/>
        <v>47.900000000000006</v>
      </c>
      <c r="L39" s="49">
        <f t="shared" si="6"/>
        <v>50.1</v>
      </c>
      <c r="M39" s="49">
        <f t="shared" si="7"/>
        <v>91.4</v>
      </c>
      <c r="N39" s="49">
        <f t="shared" si="8"/>
        <v>1.9160000000000004</v>
      </c>
      <c r="O39" s="49">
        <f t="shared" si="9"/>
        <v>2.0040000000000004</v>
      </c>
      <c r="P39" s="49">
        <f t="shared" si="10"/>
        <v>3.6560000000000006</v>
      </c>
      <c r="Q39" s="107">
        <f t="shared" si="11"/>
        <v>4.0000000000000008E-2</v>
      </c>
    </row>
    <row r="40" spans="1:18" ht="16.5" customHeight="1" x14ac:dyDescent="0.3">
      <c r="A40" s="66" t="s">
        <v>49</v>
      </c>
      <c r="B40" s="74">
        <v>10</v>
      </c>
      <c r="C40" s="75">
        <v>3</v>
      </c>
      <c r="D40" s="68">
        <v>0.15</v>
      </c>
      <c r="E40" s="67">
        <v>1</v>
      </c>
      <c r="F40" s="67">
        <v>0.4</v>
      </c>
      <c r="G40" s="117">
        <v>3.8</v>
      </c>
      <c r="H40" s="118">
        <v>1.3</v>
      </c>
      <c r="I40" s="118">
        <v>3.2</v>
      </c>
      <c r="J40" s="83"/>
      <c r="K40" s="49">
        <f t="shared" si="5"/>
        <v>88.571428571428584</v>
      </c>
      <c r="L40" s="49">
        <f t="shared" si="6"/>
        <v>100</v>
      </c>
      <c r="M40" s="49">
        <f t="shared" si="7"/>
        <v>97.142857142857139</v>
      </c>
      <c r="N40" s="49">
        <f t="shared" si="8"/>
        <v>5.3142857142857149</v>
      </c>
      <c r="O40" s="49">
        <f t="shared" si="9"/>
        <v>6</v>
      </c>
      <c r="P40" s="49">
        <f t="shared" si="10"/>
        <v>5.8285714285714292</v>
      </c>
      <c r="Q40" s="107">
        <f t="shared" si="11"/>
        <v>0.06</v>
      </c>
    </row>
    <row r="41" spans="1:18" ht="16.5" customHeight="1" x14ac:dyDescent="0.3">
      <c r="A41" s="66" t="s">
        <v>50</v>
      </c>
      <c r="B41" s="67">
        <v>0.03</v>
      </c>
      <c r="C41" s="68">
        <v>0</v>
      </c>
      <c r="D41" s="68">
        <v>0.1</v>
      </c>
      <c r="E41" s="67">
        <v>1</v>
      </c>
      <c r="F41" s="67">
        <v>0.4</v>
      </c>
      <c r="G41" s="116">
        <v>1.01E-2</v>
      </c>
      <c r="H41" s="116">
        <v>7.1999999999999998E-3</v>
      </c>
      <c r="I41" s="116">
        <v>4.7999999999999996E-3</v>
      </c>
      <c r="J41" s="83"/>
      <c r="K41" s="49">
        <f t="shared" si="5"/>
        <v>66.333333333333343</v>
      </c>
      <c r="L41" s="49">
        <f t="shared" si="6"/>
        <v>76</v>
      </c>
      <c r="M41" s="49">
        <f t="shared" si="7"/>
        <v>84.000000000000014</v>
      </c>
      <c r="N41" s="49">
        <f t="shared" si="8"/>
        <v>2.6533333333333342</v>
      </c>
      <c r="O41" s="49">
        <f t="shared" si="9"/>
        <v>3.0400000000000005</v>
      </c>
      <c r="P41" s="49">
        <f t="shared" si="10"/>
        <v>3.3600000000000012</v>
      </c>
      <c r="Q41" s="107">
        <f t="shared" si="11"/>
        <v>4.0000000000000008E-2</v>
      </c>
    </row>
    <row r="42" spans="1:18" ht="16.5" customHeight="1" x14ac:dyDescent="0.3">
      <c r="A42" s="155" t="s">
        <v>69</v>
      </c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87">
        <f>SUM(N36:N41)</f>
        <v>31.974688230008994</v>
      </c>
      <c r="O42" s="87">
        <f>SUM(O36:O41)</f>
        <v>32.634393574297185</v>
      </c>
      <c r="P42" s="87">
        <f>SUM(P36:P41)</f>
        <v>35.700571428571429</v>
      </c>
      <c r="Q42" s="107"/>
    </row>
    <row r="43" spans="1:18" ht="15" customHeight="1" x14ac:dyDescent="0.3">
      <c r="A43" s="152" t="s">
        <v>51</v>
      </c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4"/>
      <c r="Q43" s="107"/>
    </row>
    <row r="44" spans="1:18" ht="27" customHeight="1" x14ac:dyDescent="0.3">
      <c r="A44" s="66" t="s">
        <v>52</v>
      </c>
      <c r="B44" s="67">
        <v>0.8</v>
      </c>
      <c r="C44" s="67">
        <v>1</v>
      </c>
      <c r="D44" s="79">
        <v>0.11</v>
      </c>
      <c r="E44" s="79">
        <v>0.8</v>
      </c>
      <c r="F44" s="67">
        <v>0.6</v>
      </c>
      <c r="G44" s="119">
        <v>0.995</v>
      </c>
      <c r="H44" s="119">
        <v>0.92900000000000005</v>
      </c>
      <c r="I44" s="119">
        <v>0.98599999999999999</v>
      </c>
      <c r="J44" s="72"/>
      <c r="K44" s="49">
        <f>MIN(MAX((G44-B44)/(C44-B44)*100,0),100)</f>
        <v>97.5</v>
      </c>
      <c r="L44" s="49">
        <f t="shared" ref="L44:L51" si="12">MIN(MAX((H44-B44)/(C44-B44)*100,0),100)</f>
        <v>64.500000000000014</v>
      </c>
      <c r="M44" s="49">
        <f t="shared" ref="M44:M51" si="13">MIN(MAX((I44-B44)/(C44-B44)*100,0),100)</f>
        <v>93</v>
      </c>
      <c r="N44" s="49">
        <f>K44*D44*E44*F44</f>
        <v>5.1479999999999997</v>
      </c>
      <c r="O44" s="49">
        <f t="shared" ref="O44:O51" si="14">L44*E44*F44*D44</f>
        <v>3.4056000000000011</v>
      </c>
      <c r="P44" s="49">
        <f t="shared" ref="P44:P51" si="15">M44*F44*D44*E44</f>
        <v>4.9104000000000001</v>
      </c>
      <c r="Q44" s="107">
        <f t="shared" si="11"/>
        <v>5.28E-2</v>
      </c>
    </row>
    <row r="45" spans="1:18" ht="27" customHeight="1" x14ac:dyDescent="0.3">
      <c r="A45" s="66" t="s">
        <v>53</v>
      </c>
      <c r="B45" s="74">
        <v>10</v>
      </c>
      <c r="C45" s="74">
        <v>20</v>
      </c>
      <c r="D45" s="79">
        <v>0.14000000000000001</v>
      </c>
      <c r="E45" s="79">
        <v>0.8</v>
      </c>
      <c r="F45" s="67">
        <v>0.6</v>
      </c>
      <c r="G45" s="128">
        <v>4.93</v>
      </c>
      <c r="H45" s="128">
        <v>4.75</v>
      </c>
      <c r="I45" s="128">
        <v>3.99</v>
      </c>
      <c r="J45" s="72"/>
      <c r="K45" s="49">
        <f t="shared" ref="K45:K51" si="16">MIN(MAX((G45-B45)/(C45-B45)*100,0),100)</f>
        <v>0</v>
      </c>
      <c r="L45" s="49">
        <f t="shared" si="12"/>
        <v>0</v>
      </c>
      <c r="M45" s="49">
        <f t="shared" si="13"/>
        <v>0</v>
      </c>
      <c r="N45" s="49">
        <f t="shared" ref="N45:N51" si="17">K45*D45*E45*F45</f>
        <v>0</v>
      </c>
      <c r="O45" s="49">
        <f t="shared" si="14"/>
        <v>0</v>
      </c>
      <c r="P45" s="49">
        <f t="shared" si="15"/>
        <v>0</v>
      </c>
      <c r="Q45" s="107">
        <f t="shared" si="11"/>
        <v>6.720000000000001E-2</v>
      </c>
    </row>
    <row r="46" spans="1:18" ht="27" customHeight="1" x14ac:dyDescent="0.3">
      <c r="A46" s="66" t="s">
        <v>54</v>
      </c>
      <c r="B46" s="67">
        <v>0.8</v>
      </c>
      <c r="C46" s="67">
        <v>1</v>
      </c>
      <c r="D46" s="79">
        <v>0.11</v>
      </c>
      <c r="E46" s="79">
        <v>0.8</v>
      </c>
      <c r="F46" s="67">
        <v>0.6</v>
      </c>
      <c r="G46" s="116">
        <v>0.96399999999999997</v>
      </c>
      <c r="H46" s="116">
        <v>0.873</v>
      </c>
      <c r="I46" s="116">
        <v>0.94499999999999995</v>
      </c>
      <c r="J46" s="72"/>
      <c r="K46" s="49">
        <f t="shared" si="16"/>
        <v>81.999999999999986</v>
      </c>
      <c r="L46" s="49">
        <f t="shared" si="12"/>
        <v>36.499999999999986</v>
      </c>
      <c r="M46" s="49">
        <f t="shared" si="13"/>
        <v>72.499999999999972</v>
      </c>
      <c r="N46" s="49">
        <f t="shared" si="17"/>
        <v>4.3295999999999992</v>
      </c>
      <c r="O46" s="49">
        <f t="shared" si="14"/>
        <v>1.9271999999999991</v>
      </c>
      <c r="P46" s="49">
        <f t="shared" si="15"/>
        <v>3.8279999999999981</v>
      </c>
      <c r="Q46" s="107">
        <f t="shared" si="11"/>
        <v>5.28E-2</v>
      </c>
    </row>
    <row r="47" spans="1:18" ht="27" customHeight="1" x14ac:dyDescent="0.3">
      <c r="A47" s="66" t="s">
        <v>55</v>
      </c>
      <c r="B47" s="75">
        <v>1.5</v>
      </c>
      <c r="C47" s="74">
        <v>10</v>
      </c>
      <c r="D47" s="79">
        <v>0.14000000000000001</v>
      </c>
      <c r="E47" s="79">
        <v>0.8</v>
      </c>
      <c r="F47" s="67">
        <v>0.6</v>
      </c>
      <c r="G47" s="128">
        <v>1.73</v>
      </c>
      <c r="H47" s="128">
        <v>1.26</v>
      </c>
      <c r="I47" s="128">
        <v>1.49</v>
      </c>
      <c r="J47" s="72"/>
      <c r="K47" s="49">
        <f t="shared" si="16"/>
        <v>2.7058823529411762</v>
      </c>
      <c r="L47" s="49">
        <f t="shared" si="12"/>
        <v>0</v>
      </c>
      <c r="M47" s="49">
        <f t="shared" si="13"/>
        <v>0</v>
      </c>
      <c r="N47" s="49">
        <f t="shared" si="17"/>
        <v>0.18183529411764709</v>
      </c>
      <c r="O47" s="49">
        <f t="shared" si="14"/>
        <v>0</v>
      </c>
      <c r="P47" s="49">
        <f t="shared" si="15"/>
        <v>0</v>
      </c>
      <c r="Q47" s="107">
        <f t="shared" si="11"/>
        <v>6.720000000000001E-2</v>
      </c>
    </row>
    <row r="48" spans="1:18" ht="37.5" customHeight="1" x14ac:dyDescent="0.3">
      <c r="A48" s="66" t="s">
        <v>56</v>
      </c>
      <c r="B48" s="67">
        <v>0.8</v>
      </c>
      <c r="C48" s="67">
        <v>1</v>
      </c>
      <c r="D48" s="79">
        <v>0.11</v>
      </c>
      <c r="E48" s="79">
        <v>0.8</v>
      </c>
      <c r="F48" s="67">
        <v>0.6</v>
      </c>
      <c r="G48" s="116">
        <v>0.99909999999999999</v>
      </c>
      <c r="H48" s="116">
        <v>0.98060000000000003</v>
      </c>
      <c r="I48" s="116">
        <v>0.99350000000000005</v>
      </c>
      <c r="J48" s="72"/>
      <c r="K48" s="49">
        <f t="shared" si="16"/>
        <v>99.55</v>
      </c>
      <c r="L48" s="49">
        <f t="shared" si="12"/>
        <v>90.300000000000011</v>
      </c>
      <c r="M48" s="49">
        <f t="shared" si="13"/>
        <v>96.750000000000028</v>
      </c>
      <c r="N48" s="49">
        <f t="shared" si="17"/>
        <v>5.25624</v>
      </c>
      <c r="O48" s="49">
        <f t="shared" si="14"/>
        <v>4.7678400000000005</v>
      </c>
      <c r="P48" s="49">
        <f t="shared" si="15"/>
        <v>5.1084000000000014</v>
      </c>
      <c r="Q48" s="107">
        <f t="shared" si="11"/>
        <v>5.28E-2</v>
      </c>
    </row>
    <row r="49" spans="1:18" ht="27" customHeight="1" x14ac:dyDescent="0.3">
      <c r="A49" s="66" t="s">
        <v>57</v>
      </c>
      <c r="B49" s="91">
        <v>30</v>
      </c>
      <c r="C49" s="91">
        <v>100</v>
      </c>
      <c r="D49" s="79">
        <v>0.14000000000000001</v>
      </c>
      <c r="E49" s="79">
        <v>0.8</v>
      </c>
      <c r="F49" s="67">
        <v>0.6</v>
      </c>
      <c r="G49" s="128">
        <v>36.840000000000003</v>
      </c>
      <c r="H49" s="128">
        <v>40.67</v>
      </c>
      <c r="I49" s="128">
        <v>50.17</v>
      </c>
      <c r="J49" s="72"/>
      <c r="K49" s="49">
        <f t="shared" si="16"/>
        <v>9.7714285714285776</v>
      </c>
      <c r="L49" s="49">
        <f t="shared" si="12"/>
        <v>15.242857142857144</v>
      </c>
      <c r="M49" s="49">
        <f t="shared" si="13"/>
        <v>28.814285714285713</v>
      </c>
      <c r="N49" s="49">
        <f>K49*D49*E49*F49</f>
        <v>0.65664000000000056</v>
      </c>
      <c r="O49" s="49">
        <f t="shared" si="14"/>
        <v>1.0243200000000001</v>
      </c>
      <c r="P49" s="49">
        <f t="shared" si="15"/>
        <v>1.93632</v>
      </c>
      <c r="Q49" s="107">
        <f t="shared" si="11"/>
        <v>6.720000000000001E-2</v>
      </c>
    </row>
    <row r="50" spans="1:18" ht="22.5" customHeight="1" x14ac:dyDescent="0.3">
      <c r="A50" s="66" t="s">
        <v>58</v>
      </c>
      <c r="B50" s="67">
        <v>0.8</v>
      </c>
      <c r="C50" s="67">
        <v>1</v>
      </c>
      <c r="D50" s="79">
        <v>0.11</v>
      </c>
      <c r="E50" s="79">
        <v>0.8</v>
      </c>
      <c r="F50" s="67">
        <v>0.6</v>
      </c>
      <c r="G50" s="116">
        <v>0.98429999999999995</v>
      </c>
      <c r="H50" s="116">
        <v>0.97970000000000002</v>
      </c>
      <c r="I50" s="116">
        <v>0.99170000000000003</v>
      </c>
      <c r="J50" s="72"/>
      <c r="K50" s="49">
        <f t="shared" si="16"/>
        <v>92.149999999999977</v>
      </c>
      <c r="L50" s="49">
        <f t="shared" si="12"/>
        <v>89.850000000000009</v>
      </c>
      <c r="M50" s="49">
        <f t="shared" si="13"/>
        <v>95.850000000000009</v>
      </c>
      <c r="N50" s="49">
        <f t="shared" si="17"/>
        <v>4.8655199999999992</v>
      </c>
      <c r="O50" s="49">
        <f t="shared" si="14"/>
        <v>4.7440800000000012</v>
      </c>
      <c r="P50" s="49">
        <f t="shared" si="15"/>
        <v>5.0608800000000009</v>
      </c>
      <c r="Q50" s="107">
        <f t="shared" si="11"/>
        <v>5.28E-2</v>
      </c>
    </row>
    <row r="51" spans="1:18" ht="22.5" customHeight="1" x14ac:dyDescent="0.3">
      <c r="A51" s="66" t="s">
        <v>59</v>
      </c>
      <c r="B51" s="92">
        <v>10</v>
      </c>
      <c r="C51" s="91">
        <v>60</v>
      </c>
      <c r="D51" s="79">
        <v>0.14000000000000001</v>
      </c>
      <c r="E51" s="79">
        <v>0.8</v>
      </c>
      <c r="F51" s="67">
        <v>0.6</v>
      </c>
      <c r="G51" s="128">
        <v>10.92</v>
      </c>
      <c r="H51" s="128">
        <v>13.85</v>
      </c>
      <c r="I51" s="128">
        <v>13.38</v>
      </c>
      <c r="J51" s="72"/>
      <c r="K51" s="49">
        <f t="shared" si="16"/>
        <v>1.8399999999999999</v>
      </c>
      <c r="L51" s="49">
        <f t="shared" si="12"/>
        <v>7.7</v>
      </c>
      <c r="M51" s="49">
        <f t="shared" si="13"/>
        <v>6.7600000000000025</v>
      </c>
      <c r="N51" s="49">
        <f t="shared" si="17"/>
        <v>0.12364800000000001</v>
      </c>
      <c r="O51" s="49">
        <f t="shared" si="14"/>
        <v>0.51744000000000001</v>
      </c>
      <c r="P51" s="49">
        <f t="shared" si="15"/>
        <v>0.45427200000000023</v>
      </c>
      <c r="Q51" s="107">
        <f t="shared" si="11"/>
        <v>6.720000000000001E-2</v>
      </c>
    </row>
    <row r="52" spans="1:18" ht="17.25" customHeight="1" x14ac:dyDescent="0.3">
      <c r="A52" s="155" t="s">
        <v>60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87">
        <f>SUM(N44:N51)</f>
        <v>20.561483294117647</v>
      </c>
      <c r="O52" s="87">
        <f>SUM(O44:O51)</f>
        <v>16.386480000000002</v>
      </c>
      <c r="P52" s="87">
        <f>SUM(P44:P51)</f>
        <v>21.298272000000001</v>
      </c>
      <c r="Q52" s="107"/>
    </row>
    <row r="53" spans="1:18" ht="22.5" customHeight="1" x14ac:dyDescent="0.3">
      <c r="A53" s="152" t="s">
        <v>61</v>
      </c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4"/>
      <c r="Q53" s="107"/>
    </row>
    <row r="54" spans="1:18" ht="16.5" customHeight="1" x14ac:dyDescent="0.3">
      <c r="A54" s="66" t="s">
        <v>64</v>
      </c>
      <c r="B54" s="67">
        <v>0.9</v>
      </c>
      <c r="C54" s="67">
        <v>1</v>
      </c>
      <c r="D54" s="79">
        <v>0.05</v>
      </c>
      <c r="E54" s="79">
        <v>0.2</v>
      </c>
      <c r="F54" s="67">
        <v>0.6</v>
      </c>
      <c r="G54" s="116">
        <v>0.99880000000000002</v>
      </c>
      <c r="H54" s="116">
        <v>0.99929999999999997</v>
      </c>
      <c r="I54" s="116">
        <v>0.98599999999999999</v>
      </c>
      <c r="J54" s="93"/>
      <c r="K54" s="94">
        <f>MIN(MAX((G54-B54)/(C54-B54)*100,0),100)</f>
        <v>98.800000000000026</v>
      </c>
      <c r="L54" s="94">
        <f>MIN(MAX((H54-B54)/(C54-B54)*100,0),100)</f>
        <v>99.299999999999969</v>
      </c>
      <c r="M54" s="94">
        <f>MIN(MAX((I54-B54)/(C54-B54)*100,0),100)</f>
        <v>85.999999999999986</v>
      </c>
      <c r="N54" s="94">
        <f>K54*D54*E54*F54</f>
        <v>0.59280000000000022</v>
      </c>
      <c r="O54" s="94">
        <f>L54*E54*F54*D54</f>
        <v>0.59579999999999989</v>
      </c>
      <c r="P54" s="94">
        <f>M54*F54*D54*E54</f>
        <v>0.5159999999999999</v>
      </c>
      <c r="Q54" s="107">
        <f t="shared" si="11"/>
        <v>6.0000000000000001E-3</v>
      </c>
    </row>
    <row r="55" spans="1:18" ht="16.5" customHeight="1" x14ac:dyDescent="0.3">
      <c r="A55" s="66" t="s">
        <v>65</v>
      </c>
      <c r="B55" s="67">
        <v>0.9</v>
      </c>
      <c r="C55" s="67">
        <v>1</v>
      </c>
      <c r="D55" s="79">
        <v>0.05</v>
      </c>
      <c r="E55" s="79">
        <v>0.2</v>
      </c>
      <c r="F55" s="67">
        <v>0.6</v>
      </c>
      <c r="G55" s="116">
        <v>0.99980000000000002</v>
      </c>
      <c r="H55" s="116">
        <v>1</v>
      </c>
      <c r="I55" s="116">
        <v>1</v>
      </c>
      <c r="J55" s="93"/>
      <c r="K55" s="94">
        <f>MIN(MAX((G55-B55)/(C55-B55)*100,0),100)</f>
        <v>99.800000000000026</v>
      </c>
      <c r="L55" s="94">
        <f>MIN(MAX((H55-B55)/(C55-B55)*100,0),100)</f>
        <v>100</v>
      </c>
      <c r="M55" s="94">
        <f>MIN(MAX((I55-B55)/(C55-B55)*100,0),100)</f>
        <v>100</v>
      </c>
      <c r="N55" s="94">
        <f>K55*D55*E55*F55</f>
        <v>0.59880000000000022</v>
      </c>
      <c r="O55" s="94">
        <f>L55*E55*F55*D55</f>
        <v>0.60000000000000009</v>
      </c>
      <c r="P55" s="94">
        <f>M55*F55*D55*E55</f>
        <v>0.60000000000000009</v>
      </c>
      <c r="Q55" s="107">
        <f t="shared" si="11"/>
        <v>6.0000000000000001E-3</v>
      </c>
    </row>
    <row r="56" spans="1:18" ht="16.5" customHeight="1" x14ac:dyDescent="0.3">
      <c r="A56" s="66" t="s">
        <v>66</v>
      </c>
      <c r="B56" s="67">
        <v>0.9</v>
      </c>
      <c r="C56" s="67">
        <v>1</v>
      </c>
      <c r="D56" s="79">
        <v>0.35</v>
      </c>
      <c r="E56" s="79">
        <v>0.2</v>
      </c>
      <c r="F56" s="67">
        <v>0.6</v>
      </c>
      <c r="G56" s="116">
        <v>0.97140000000000004</v>
      </c>
      <c r="H56" s="116">
        <v>0.99760000000000004</v>
      </c>
      <c r="I56" s="116">
        <v>0.99890000000000001</v>
      </c>
      <c r="J56" s="93"/>
      <c r="K56" s="94">
        <f>MIN(MAX((G56-B56)/(C56-B56)*100,0),100)</f>
        <v>71.400000000000034</v>
      </c>
      <c r="L56" s="94">
        <f>MIN(MAX((H56-B56)/(C56-B56)*100,0),100)</f>
        <v>97.600000000000037</v>
      </c>
      <c r="M56" s="94">
        <f>MIN(MAX((I56-B56)/(C56-B56)*100,0),100)</f>
        <v>98.9</v>
      </c>
      <c r="N56" s="94">
        <f>K56*D56*E56*F56</f>
        <v>2.998800000000001</v>
      </c>
      <c r="O56" s="94">
        <f>L56*E56*F56*D56</f>
        <v>4.0992000000000015</v>
      </c>
      <c r="P56" s="94">
        <f>M56*F56*D56*E56</f>
        <v>4.1537999999999995</v>
      </c>
      <c r="Q56" s="107">
        <f t="shared" si="11"/>
        <v>4.1999999999999996E-2</v>
      </c>
    </row>
    <row r="57" spans="1:18" ht="16.5" customHeight="1" x14ac:dyDescent="0.3">
      <c r="A57" s="66" t="s">
        <v>67</v>
      </c>
      <c r="B57" s="74">
        <v>60</v>
      </c>
      <c r="C57" s="74">
        <v>30</v>
      </c>
      <c r="D57" s="79">
        <v>0.35</v>
      </c>
      <c r="E57" s="79">
        <v>0.2</v>
      </c>
      <c r="F57" s="67">
        <v>0.6</v>
      </c>
      <c r="G57" s="128">
        <v>110.11</v>
      </c>
      <c r="H57" s="128">
        <v>52.58</v>
      </c>
      <c r="I57" s="128">
        <v>62.08</v>
      </c>
      <c r="J57" s="93"/>
      <c r="K57" s="49">
        <f>MIN(MAX((G57-B57)/(C57-B57)*100,0),100)</f>
        <v>0</v>
      </c>
      <c r="L57" s="49">
        <f>MIN(MAX((H57-B57)/(C57-B57)*100,0),100)</f>
        <v>24.733333333333338</v>
      </c>
      <c r="M57" s="49">
        <f>MIN(MAX((I57-B57)/(C57-B57)*100,0),100)</f>
        <v>0</v>
      </c>
      <c r="N57" s="94">
        <f>K57*D57*E57*F57</f>
        <v>0</v>
      </c>
      <c r="O57" s="94">
        <f>L57*E57*F57*D57</f>
        <v>1.0388000000000002</v>
      </c>
      <c r="P57" s="94">
        <f>M57*F57*D57*E57</f>
        <v>0</v>
      </c>
      <c r="Q57" s="107">
        <f t="shared" si="11"/>
        <v>4.1999999999999996E-2</v>
      </c>
      <c r="R57" s="73"/>
    </row>
    <row r="58" spans="1:18" ht="16.5" customHeight="1" x14ac:dyDescent="0.3">
      <c r="A58" s="66" t="s">
        <v>68</v>
      </c>
      <c r="B58" s="74">
        <v>10</v>
      </c>
      <c r="C58" s="74">
        <v>0.5</v>
      </c>
      <c r="D58" s="79">
        <v>0.2</v>
      </c>
      <c r="E58" s="79">
        <v>0.2</v>
      </c>
      <c r="F58" s="67">
        <v>0.6</v>
      </c>
      <c r="G58" s="128">
        <v>5.5</v>
      </c>
      <c r="H58" s="128">
        <v>3.9</v>
      </c>
      <c r="I58" s="128">
        <v>4.4800000000000004</v>
      </c>
      <c r="J58" s="93"/>
      <c r="K58" s="94">
        <f>MIN(MAX((G58-B58)/(C58-B58)*100,0),100)</f>
        <v>47.368421052631575</v>
      </c>
      <c r="L58" s="94">
        <f>MIN(MAX((H58-B58)/(C58-B58)*100,0),100)</f>
        <v>64.21052631578948</v>
      </c>
      <c r="M58" s="94">
        <f>MIN(MAX((I58-B58)/(C58-B58)*100,0),100)</f>
        <v>58.10526315789474</v>
      </c>
      <c r="N58" s="94">
        <f>K58*D58*E58*F58</f>
        <v>1.1368421052631579</v>
      </c>
      <c r="O58" s="94">
        <f>L58*E58*F58*D58</f>
        <v>1.5410526315789477</v>
      </c>
      <c r="P58" s="94">
        <f>M58*F58*D58*E58</f>
        <v>1.3945263157894738</v>
      </c>
      <c r="Q58" s="107">
        <f t="shared" si="11"/>
        <v>2.4E-2</v>
      </c>
    </row>
    <row r="59" spans="1:18" ht="16.5" customHeight="1" x14ac:dyDescent="0.3">
      <c r="A59" s="155" t="s">
        <v>62</v>
      </c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87">
        <f>SUM(N54:N58)</f>
        <v>5.3272421052631591</v>
      </c>
      <c r="O59" s="87">
        <f>SUM(O54:O58)</f>
        <v>7.8748526315789498</v>
      </c>
      <c r="P59" s="87">
        <f>SUM(P54:P58)</f>
        <v>6.6643263157894737</v>
      </c>
      <c r="Q59" s="107"/>
    </row>
    <row r="60" spans="1:18" ht="15" customHeight="1" x14ac:dyDescent="0.3">
      <c r="A60" s="130" t="s">
        <v>63</v>
      </c>
      <c r="B60" s="131"/>
      <c r="C60" s="131"/>
      <c r="D60" s="131"/>
      <c r="E60" s="131"/>
      <c r="F60" s="131"/>
      <c r="G60" s="132"/>
      <c r="H60" s="133"/>
      <c r="I60" s="134"/>
      <c r="J60" s="131"/>
      <c r="K60" s="131"/>
      <c r="L60" s="131"/>
      <c r="M60" s="135"/>
      <c r="N60" s="95">
        <f>N42+N52+N59</f>
        <v>57.863413629389804</v>
      </c>
      <c r="O60" s="95">
        <f>O42+O52+O59</f>
        <v>56.89572620587613</v>
      </c>
      <c r="P60" s="95">
        <f>P42+P52+P59</f>
        <v>63.663169744360907</v>
      </c>
      <c r="Q60" s="107"/>
    </row>
  </sheetData>
  <mergeCells count="18">
    <mergeCell ref="A20:A23"/>
    <mergeCell ref="A1:O1"/>
    <mergeCell ref="A4:A9"/>
    <mergeCell ref="A10:A13"/>
    <mergeCell ref="A14:A17"/>
    <mergeCell ref="A18:A19"/>
    <mergeCell ref="A60:M60"/>
    <mergeCell ref="A24:A27"/>
    <mergeCell ref="A28:E28"/>
    <mergeCell ref="A31:P31"/>
    <mergeCell ref="A32:P32"/>
    <mergeCell ref="N33:P33"/>
    <mergeCell ref="A35:P35"/>
    <mergeCell ref="A42:M42"/>
    <mergeCell ref="A43:P43"/>
    <mergeCell ref="A52:M52"/>
    <mergeCell ref="A53:P53"/>
    <mergeCell ref="A59:M59"/>
  </mergeCells>
  <pageMargins left="0.69791668653488159" right="0.69791668653488159" top="0.75" bottom="0.75" header="0.28125" footer="0.28125"/>
  <pageSetup paperSize="9" scale="29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78B6-2C31-4131-8D09-9F03175D4F80}">
  <dimension ref="A1:I3"/>
  <sheetViews>
    <sheetView workbookViewId="0">
      <selection activeCell="C35" sqref="C35:C36"/>
    </sheetView>
  </sheetViews>
  <sheetFormatPr baseColWidth="10" defaultRowHeight="14.4" x14ac:dyDescent="0.3"/>
  <cols>
    <col min="1" max="1" width="16" customWidth="1"/>
  </cols>
  <sheetData>
    <row r="1" spans="1:9" x14ac:dyDescent="0.3">
      <c r="G1" t="s">
        <v>70</v>
      </c>
      <c r="H1" t="s">
        <v>71</v>
      </c>
      <c r="I1" t="s">
        <v>72</v>
      </c>
    </row>
    <row r="2" spans="1:9" x14ac:dyDescent="0.3">
      <c r="A2" s="66" t="s">
        <v>46</v>
      </c>
      <c r="B2" s="67">
        <v>0.1</v>
      </c>
      <c r="C2" s="67">
        <v>0</v>
      </c>
      <c r="D2" s="68">
        <v>0.25</v>
      </c>
      <c r="E2" s="67">
        <v>1</v>
      </c>
      <c r="F2" s="67">
        <v>0.4</v>
      </c>
      <c r="G2" s="69">
        <v>1.1097410604192354E-2</v>
      </c>
      <c r="H2" s="70">
        <v>1.4669926650366748E-2</v>
      </c>
      <c r="I2" s="71">
        <v>5.9101654846335696E-3</v>
      </c>
    </row>
    <row r="3" spans="1:9" x14ac:dyDescent="0.3">
      <c r="A3" s="66" t="s">
        <v>47</v>
      </c>
      <c r="B3" s="74">
        <v>2.5</v>
      </c>
      <c r="C3" s="75">
        <v>5</v>
      </c>
      <c r="D3" s="68">
        <v>0.15</v>
      </c>
      <c r="E3" s="67">
        <v>1</v>
      </c>
      <c r="F3" s="67">
        <v>0.4</v>
      </c>
      <c r="G3" s="76">
        <v>3.75</v>
      </c>
      <c r="H3" s="77">
        <v>4.1399999999999997</v>
      </c>
      <c r="I3" s="78">
        <v>4.21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923A-55E5-4591-B0C1-6F00C4DEFBCD}">
  <dimension ref="A1:K7"/>
  <sheetViews>
    <sheetView workbookViewId="0">
      <selection activeCell="L13" sqref="L13"/>
    </sheetView>
  </sheetViews>
  <sheetFormatPr baseColWidth="10" defaultRowHeight="14.4" x14ac:dyDescent="0.3"/>
  <cols>
    <col min="1" max="1" width="32.33203125" bestFit="1" customWidth="1"/>
  </cols>
  <sheetData>
    <row r="1" spans="1:11" x14ac:dyDescent="0.3">
      <c r="A1" s="104"/>
      <c r="B1" s="104" t="s">
        <v>70</v>
      </c>
      <c r="C1" s="104" t="s">
        <v>71</v>
      </c>
      <c r="D1" s="104" t="s">
        <v>72</v>
      </c>
    </row>
    <row r="2" spans="1:11" x14ac:dyDescent="0.3">
      <c r="A2" s="104" t="s">
        <v>73</v>
      </c>
      <c r="B2" s="105">
        <v>0.73970000000000002</v>
      </c>
      <c r="C2" s="105">
        <v>0.71350000000000002</v>
      </c>
      <c r="D2" s="105">
        <v>0.71809999999999996</v>
      </c>
    </row>
    <row r="3" spans="1:11" x14ac:dyDescent="0.3">
      <c r="A3" s="66" t="s">
        <v>74</v>
      </c>
      <c r="B3" s="111">
        <v>0.99260000000000004</v>
      </c>
      <c r="C3" s="112">
        <v>0.99339999999999995</v>
      </c>
      <c r="D3" s="112">
        <v>0.99719999999999998</v>
      </c>
      <c r="K3" t="s">
        <v>78</v>
      </c>
    </row>
    <row r="4" spans="1:11" x14ac:dyDescent="0.3">
      <c r="A4" s="104" t="s">
        <v>75</v>
      </c>
      <c r="B4" s="129">
        <f>+B3*B2</f>
        <v>0.73422622000000004</v>
      </c>
      <c r="C4" s="129">
        <f>+C3*C2</f>
        <v>0.7087909</v>
      </c>
      <c r="D4" s="129">
        <f>+D3*D2</f>
        <v>0.71608931999999992</v>
      </c>
    </row>
    <row r="5" spans="1:11" x14ac:dyDescent="0.3">
      <c r="A5" s="104" t="s">
        <v>76</v>
      </c>
      <c r="B5" s="106">
        <v>1</v>
      </c>
      <c r="C5" s="106">
        <v>1</v>
      </c>
      <c r="D5" s="106">
        <v>1</v>
      </c>
    </row>
    <row r="6" spans="1:11" x14ac:dyDescent="0.3">
      <c r="A6" s="104" t="s">
        <v>77</v>
      </c>
      <c r="B6" s="115">
        <f>+MIN(1,POWER(B3/95%*B4/70%*B5/95%,1/3))</f>
        <v>1</v>
      </c>
      <c r="C6" s="114">
        <f>+MIN(1,POWER(C3/95%*C4/70%*C5/95%,1/3))</f>
        <v>1</v>
      </c>
      <c r="D6" s="113">
        <f>+MIN(1,POWER(D3/95%*D4/70%*D5/95%,1/3))</f>
        <v>1</v>
      </c>
    </row>
    <row r="7" spans="1:11" x14ac:dyDescent="0.3">
      <c r="B7" s="104">
        <v>3</v>
      </c>
      <c r="C7" s="104">
        <v>2</v>
      </c>
      <c r="D7" s="104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72DA7-55D9-43C6-BC53-4EFC65B4A3F1}">
  <dimension ref="A1:HW56"/>
  <sheetViews>
    <sheetView view="pageBreakPreview" topLeftCell="A28" zoomScale="70" zoomScaleNormal="70" zoomScaleSheetLayoutView="70" workbookViewId="0">
      <selection activeCell="G44" sqref="G44:I47"/>
    </sheetView>
  </sheetViews>
  <sheetFormatPr baseColWidth="10" defaultColWidth="9.109375" defaultRowHeight="15" customHeight="1" x14ac:dyDescent="0.3"/>
  <cols>
    <col min="1" max="1" width="38.109375" style="1" bestFit="1" customWidth="1"/>
    <col min="2" max="2" width="31.5546875" style="1" customWidth="1"/>
    <col min="3" max="3" width="15.6640625" style="1" customWidth="1"/>
    <col min="4" max="4" width="21.44140625" style="1" customWidth="1"/>
    <col min="5" max="5" width="19.5546875" style="1" customWidth="1"/>
    <col min="6" max="6" width="17.109375" style="1" customWidth="1"/>
    <col min="7" max="7" width="21.109375" style="1" customWidth="1"/>
    <col min="8" max="8" width="22" style="1" customWidth="1"/>
    <col min="9" max="9" width="10.44140625" style="1" customWidth="1"/>
    <col min="10" max="10" width="11.6640625" style="1" customWidth="1"/>
    <col min="11" max="11" width="14.44140625" style="1" customWidth="1"/>
    <col min="12" max="12" width="12.44140625" style="1" customWidth="1"/>
    <col min="13" max="13" width="16" style="1" customWidth="1"/>
    <col min="14" max="14" width="13" style="96" customWidth="1"/>
    <col min="15" max="15" width="14.6640625" style="96" customWidth="1"/>
    <col min="16" max="16" width="12.33203125" style="96" customWidth="1"/>
    <col min="17" max="256" width="9.109375" style="1"/>
    <col min="257" max="257" width="25.109375" style="1" customWidth="1"/>
    <col min="258" max="258" width="31.5546875" style="1" customWidth="1"/>
    <col min="259" max="259" width="15.6640625" style="1" customWidth="1"/>
    <col min="260" max="260" width="21.44140625" style="1" customWidth="1"/>
    <col min="261" max="261" width="19.5546875" style="1" customWidth="1"/>
    <col min="262" max="262" width="17.109375" style="1" customWidth="1"/>
    <col min="263" max="263" width="21.109375" style="1" customWidth="1"/>
    <col min="264" max="264" width="22" style="1" customWidth="1"/>
    <col min="265" max="265" width="10.44140625" style="1" customWidth="1"/>
    <col min="266" max="266" width="11.6640625" style="1" customWidth="1"/>
    <col min="267" max="268" width="9.5546875" style="1" customWidth="1"/>
    <col min="269" max="269" width="10.109375" style="1" customWidth="1"/>
    <col min="270" max="271" width="12" style="1" customWidth="1"/>
    <col min="272" max="272" width="12.33203125" style="1" customWidth="1"/>
    <col min="273" max="512" width="9.109375" style="1"/>
    <col min="513" max="513" width="25.109375" style="1" customWidth="1"/>
    <col min="514" max="514" width="31.5546875" style="1" customWidth="1"/>
    <col min="515" max="515" width="15.6640625" style="1" customWidth="1"/>
    <col min="516" max="516" width="21.44140625" style="1" customWidth="1"/>
    <col min="517" max="517" width="19.5546875" style="1" customWidth="1"/>
    <col min="518" max="518" width="17.109375" style="1" customWidth="1"/>
    <col min="519" max="519" width="21.109375" style="1" customWidth="1"/>
    <col min="520" max="520" width="22" style="1" customWidth="1"/>
    <col min="521" max="521" width="10.44140625" style="1" customWidth="1"/>
    <col min="522" max="522" width="11.6640625" style="1" customWidth="1"/>
    <col min="523" max="524" width="9.5546875" style="1" customWidth="1"/>
    <col min="525" max="525" width="10.109375" style="1" customWidth="1"/>
    <col min="526" max="527" width="12" style="1" customWidth="1"/>
    <col min="528" max="528" width="12.33203125" style="1" customWidth="1"/>
    <col min="529" max="768" width="9.109375" style="1"/>
    <col min="769" max="769" width="25.109375" style="1" customWidth="1"/>
    <col min="770" max="770" width="31.5546875" style="1" customWidth="1"/>
    <col min="771" max="771" width="15.6640625" style="1" customWidth="1"/>
    <col min="772" max="772" width="21.44140625" style="1" customWidth="1"/>
    <col min="773" max="773" width="19.5546875" style="1" customWidth="1"/>
    <col min="774" max="774" width="17.109375" style="1" customWidth="1"/>
    <col min="775" max="775" width="21.109375" style="1" customWidth="1"/>
    <col min="776" max="776" width="22" style="1" customWidth="1"/>
    <col min="777" max="777" width="10.44140625" style="1" customWidth="1"/>
    <col min="778" max="778" width="11.6640625" style="1" customWidth="1"/>
    <col min="779" max="780" width="9.5546875" style="1" customWidth="1"/>
    <col min="781" max="781" width="10.109375" style="1" customWidth="1"/>
    <col min="782" max="783" width="12" style="1" customWidth="1"/>
    <col min="784" max="784" width="12.33203125" style="1" customWidth="1"/>
    <col min="785" max="1024" width="9.109375" style="1"/>
    <col min="1025" max="1025" width="25.109375" style="1" customWidth="1"/>
    <col min="1026" max="1026" width="31.5546875" style="1" customWidth="1"/>
    <col min="1027" max="1027" width="15.6640625" style="1" customWidth="1"/>
    <col min="1028" max="1028" width="21.44140625" style="1" customWidth="1"/>
    <col min="1029" max="1029" width="19.5546875" style="1" customWidth="1"/>
    <col min="1030" max="1030" width="17.109375" style="1" customWidth="1"/>
    <col min="1031" max="1031" width="21.109375" style="1" customWidth="1"/>
    <col min="1032" max="1032" width="22" style="1" customWidth="1"/>
    <col min="1033" max="1033" width="10.44140625" style="1" customWidth="1"/>
    <col min="1034" max="1034" width="11.6640625" style="1" customWidth="1"/>
    <col min="1035" max="1036" width="9.5546875" style="1" customWidth="1"/>
    <col min="1037" max="1037" width="10.109375" style="1" customWidth="1"/>
    <col min="1038" max="1039" width="12" style="1" customWidth="1"/>
    <col min="1040" max="1040" width="12.33203125" style="1" customWidth="1"/>
    <col min="1041" max="1280" width="9.109375" style="1"/>
    <col min="1281" max="1281" width="25.109375" style="1" customWidth="1"/>
    <col min="1282" max="1282" width="31.5546875" style="1" customWidth="1"/>
    <col min="1283" max="1283" width="15.6640625" style="1" customWidth="1"/>
    <col min="1284" max="1284" width="21.44140625" style="1" customWidth="1"/>
    <col min="1285" max="1285" width="19.5546875" style="1" customWidth="1"/>
    <col min="1286" max="1286" width="17.109375" style="1" customWidth="1"/>
    <col min="1287" max="1287" width="21.109375" style="1" customWidth="1"/>
    <col min="1288" max="1288" width="22" style="1" customWidth="1"/>
    <col min="1289" max="1289" width="10.44140625" style="1" customWidth="1"/>
    <col min="1290" max="1290" width="11.6640625" style="1" customWidth="1"/>
    <col min="1291" max="1292" width="9.5546875" style="1" customWidth="1"/>
    <col min="1293" max="1293" width="10.109375" style="1" customWidth="1"/>
    <col min="1294" max="1295" width="12" style="1" customWidth="1"/>
    <col min="1296" max="1296" width="12.33203125" style="1" customWidth="1"/>
    <col min="1297" max="1536" width="9.109375" style="1"/>
    <col min="1537" max="1537" width="25.109375" style="1" customWidth="1"/>
    <col min="1538" max="1538" width="31.5546875" style="1" customWidth="1"/>
    <col min="1539" max="1539" width="15.6640625" style="1" customWidth="1"/>
    <col min="1540" max="1540" width="21.44140625" style="1" customWidth="1"/>
    <col min="1541" max="1541" width="19.5546875" style="1" customWidth="1"/>
    <col min="1542" max="1542" width="17.109375" style="1" customWidth="1"/>
    <col min="1543" max="1543" width="21.109375" style="1" customWidth="1"/>
    <col min="1544" max="1544" width="22" style="1" customWidth="1"/>
    <col min="1545" max="1545" width="10.44140625" style="1" customWidth="1"/>
    <col min="1546" max="1546" width="11.6640625" style="1" customWidth="1"/>
    <col min="1547" max="1548" width="9.5546875" style="1" customWidth="1"/>
    <col min="1549" max="1549" width="10.109375" style="1" customWidth="1"/>
    <col min="1550" max="1551" width="12" style="1" customWidth="1"/>
    <col min="1552" max="1552" width="12.33203125" style="1" customWidth="1"/>
    <col min="1553" max="1792" width="9.109375" style="1"/>
    <col min="1793" max="1793" width="25.109375" style="1" customWidth="1"/>
    <col min="1794" max="1794" width="31.5546875" style="1" customWidth="1"/>
    <col min="1795" max="1795" width="15.6640625" style="1" customWidth="1"/>
    <col min="1796" max="1796" width="21.44140625" style="1" customWidth="1"/>
    <col min="1797" max="1797" width="19.5546875" style="1" customWidth="1"/>
    <col min="1798" max="1798" width="17.109375" style="1" customWidth="1"/>
    <col min="1799" max="1799" width="21.109375" style="1" customWidth="1"/>
    <col min="1800" max="1800" width="22" style="1" customWidth="1"/>
    <col min="1801" max="1801" width="10.44140625" style="1" customWidth="1"/>
    <col min="1802" max="1802" width="11.6640625" style="1" customWidth="1"/>
    <col min="1803" max="1804" width="9.5546875" style="1" customWidth="1"/>
    <col min="1805" max="1805" width="10.109375" style="1" customWidth="1"/>
    <col min="1806" max="1807" width="12" style="1" customWidth="1"/>
    <col min="1808" max="1808" width="12.33203125" style="1" customWidth="1"/>
    <col min="1809" max="2048" width="9.109375" style="1"/>
    <col min="2049" max="2049" width="25.109375" style="1" customWidth="1"/>
    <col min="2050" max="2050" width="31.5546875" style="1" customWidth="1"/>
    <col min="2051" max="2051" width="15.6640625" style="1" customWidth="1"/>
    <col min="2052" max="2052" width="21.44140625" style="1" customWidth="1"/>
    <col min="2053" max="2053" width="19.5546875" style="1" customWidth="1"/>
    <col min="2054" max="2054" width="17.109375" style="1" customWidth="1"/>
    <col min="2055" max="2055" width="21.109375" style="1" customWidth="1"/>
    <col min="2056" max="2056" width="22" style="1" customWidth="1"/>
    <col min="2057" max="2057" width="10.44140625" style="1" customWidth="1"/>
    <col min="2058" max="2058" width="11.6640625" style="1" customWidth="1"/>
    <col min="2059" max="2060" width="9.5546875" style="1" customWidth="1"/>
    <col min="2061" max="2061" width="10.109375" style="1" customWidth="1"/>
    <col min="2062" max="2063" width="12" style="1" customWidth="1"/>
    <col min="2064" max="2064" width="12.33203125" style="1" customWidth="1"/>
    <col min="2065" max="2304" width="9.109375" style="1"/>
    <col min="2305" max="2305" width="25.109375" style="1" customWidth="1"/>
    <col min="2306" max="2306" width="31.5546875" style="1" customWidth="1"/>
    <col min="2307" max="2307" width="15.6640625" style="1" customWidth="1"/>
    <col min="2308" max="2308" width="21.44140625" style="1" customWidth="1"/>
    <col min="2309" max="2309" width="19.5546875" style="1" customWidth="1"/>
    <col min="2310" max="2310" width="17.109375" style="1" customWidth="1"/>
    <col min="2311" max="2311" width="21.109375" style="1" customWidth="1"/>
    <col min="2312" max="2312" width="22" style="1" customWidth="1"/>
    <col min="2313" max="2313" width="10.44140625" style="1" customWidth="1"/>
    <col min="2314" max="2314" width="11.6640625" style="1" customWidth="1"/>
    <col min="2315" max="2316" width="9.5546875" style="1" customWidth="1"/>
    <col min="2317" max="2317" width="10.109375" style="1" customWidth="1"/>
    <col min="2318" max="2319" width="12" style="1" customWidth="1"/>
    <col min="2320" max="2320" width="12.33203125" style="1" customWidth="1"/>
    <col min="2321" max="2560" width="9.109375" style="1"/>
    <col min="2561" max="2561" width="25.109375" style="1" customWidth="1"/>
    <col min="2562" max="2562" width="31.5546875" style="1" customWidth="1"/>
    <col min="2563" max="2563" width="15.6640625" style="1" customWidth="1"/>
    <col min="2564" max="2564" width="21.44140625" style="1" customWidth="1"/>
    <col min="2565" max="2565" width="19.5546875" style="1" customWidth="1"/>
    <col min="2566" max="2566" width="17.109375" style="1" customWidth="1"/>
    <col min="2567" max="2567" width="21.109375" style="1" customWidth="1"/>
    <col min="2568" max="2568" width="22" style="1" customWidth="1"/>
    <col min="2569" max="2569" width="10.44140625" style="1" customWidth="1"/>
    <col min="2570" max="2570" width="11.6640625" style="1" customWidth="1"/>
    <col min="2571" max="2572" width="9.5546875" style="1" customWidth="1"/>
    <col min="2573" max="2573" width="10.109375" style="1" customWidth="1"/>
    <col min="2574" max="2575" width="12" style="1" customWidth="1"/>
    <col min="2576" max="2576" width="12.33203125" style="1" customWidth="1"/>
    <col min="2577" max="2816" width="9.109375" style="1"/>
    <col min="2817" max="2817" width="25.109375" style="1" customWidth="1"/>
    <col min="2818" max="2818" width="31.5546875" style="1" customWidth="1"/>
    <col min="2819" max="2819" width="15.6640625" style="1" customWidth="1"/>
    <col min="2820" max="2820" width="21.44140625" style="1" customWidth="1"/>
    <col min="2821" max="2821" width="19.5546875" style="1" customWidth="1"/>
    <col min="2822" max="2822" width="17.109375" style="1" customWidth="1"/>
    <col min="2823" max="2823" width="21.109375" style="1" customWidth="1"/>
    <col min="2824" max="2824" width="22" style="1" customWidth="1"/>
    <col min="2825" max="2825" width="10.44140625" style="1" customWidth="1"/>
    <col min="2826" max="2826" width="11.6640625" style="1" customWidth="1"/>
    <col min="2827" max="2828" width="9.5546875" style="1" customWidth="1"/>
    <col min="2829" max="2829" width="10.109375" style="1" customWidth="1"/>
    <col min="2830" max="2831" width="12" style="1" customWidth="1"/>
    <col min="2832" max="2832" width="12.33203125" style="1" customWidth="1"/>
    <col min="2833" max="3072" width="9.109375" style="1"/>
    <col min="3073" max="3073" width="25.109375" style="1" customWidth="1"/>
    <col min="3074" max="3074" width="31.5546875" style="1" customWidth="1"/>
    <col min="3075" max="3075" width="15.6640625" style="1" customWidth="1"/>
    <col min="3076" max="3076" width="21.44140625" style="1" customWidth="1"/>
    <col min="3077" max="3077" width="19.5546875" style="1" customWidth="1"/>
    <col min="3078" max="3078" width="17.109375" style="1" customWidth="1"/>
    <col min="3079" max="3079" width="21.109375" style="1" customWidth="1"/>
    <col min="3080" max="3080" width="22" style="1" customWidth="1"/>
    <col min="3081" max="3081" width="10.44140625" style="1" customWidth="1"/>
    <col min="3082" max="3082" width="11.6640625" style="1" customWidth="1"/>
    <col min="3083" max="3084" width="9.5546875" style="1" customWidth="1"/>
    <col min="3085" max="3085" width="10.109375" style="1" customWidth="1"/>
    <col min="3086" max="3087" width="12" style="1" customWidth="1"/>
    <col min="3088" max="3088" width="12.33203125" style="1" customWidth="1"/>
    <col min="3089" max="3328" width="9.109375" style="1"/>
    <col min="3329" max="3329" width="25.109375" style="1" customWidth="1"/>
    <col min="3330" max="3330" width="31.5546875" style="1" customWidth="1"/>
    <col min="3331" max="3331" width="15.6640625" style="1" customWidth="1"/>
    <col min="3332" max="3332" width="21.44140625" style="1" customWidth="1"/>
    <col min="3333" max="3333" width="19.5546875" style="1" customWidth="1"/>
    <col min="3334" max="3334" width="17.109375" style="1" customWidth="1"/>
    <col min="3335" max="3335" width="21.109375" style="1" customWidth="1"/>
    <col min="3336" max="3336" width="22" style="1" customWidth="1"/>
    <col min="3337" max="3337" width="10.44140625" style="1" customWidth="1"/>
    <col min="3338" max="3338" width="11.6640625" style="1" customWidth="1"/>
    <col min="3339" max="3340" width="9.5546875" style="1" customWidth="1"/>
    <col min="3341" max="3341" width="10.109375" style="1" customWidth="1"/>
    <col min="3342" max="3343" width="12" style="1" customWidth="1"/>
    <col min="3344" max="3344" width="12.33203125" style="1" customWidth="1"/>
    <col min="3345" max="3584" width="9.109375" style="1"/>
    <col min="3585" max="3585" width="25.109375" style="1" customWidth="1"/>
    <col min="3586" max="3586" width="31.5546875" style="1" customWidth="1"/>
    <col min="3587" max="3587" width="15.6640625" style="1" customWidth="1"/>
    <col min="3588" max="3588" width="21.44140625" style="1" customWidth="1"/>
    <col min="3589" max="3589" width="19.5546875" style="1" customWidth="1"/>
    <col min="3590" max="3590" width="17.109375" style="1" customWidth="1"/>
    <col min="3591" max="3591" width="21.109375" style="1" customWidth="1"/>
    <col min="3592" max="3592" width="22" style="1" customWidth="1"/>
    <col min="3593" max="3593" width="10.44140625" style="1" customWidth="1"/>
    <col min="3594" max="3594" width="11.6640625" style="1" customWidth="1"/>
    <col min="3595" max="3596" width="9.5546875" style="1" customWidth="1"/>
    <col min="3597" max="3597" width="10.109375" style="1" customWidth="1"/>
    <col min="3598" max="3599" width="12" style="1" customWidth="1"/>
    <col min="3600" max="3600" width="12.33203125" style="1" customWidth="1"/>
    <col min="3601" max="3840" width="9.109375" style="1"/>
    <col min="3841" max="3841" width="25.109375" style="1" customWidth="1"/>
    <col min="3842" max="3842" width="31.5546875" style="1" customWidth="1"/>
    <col min="3843" max="3843" width="15.6640625" style="1" customWidth="1"/>
    <col min="3844" max="3844" width="21.44140625" style="1" customWidth="1"/>
    <col min="3845" max="3845" width="19.5546875" style="1" customWidth="1"/>
    <col min="3846" max="3846" width="17.109375" style="1" customWidth="1"/>
    <col min="3847" max="3847" width="21.109375" style="1" customWidth="1"/>
    <col min="3848" max="3848" width="22" style="1" customWidth="1"/>
    <col min="3849" max="3849" width="10.44140625" style="1" customWidth="1"/>
    <col min="3850" max="3850" width="11.6640625" style="1" customWidth="1"/>
    <col min="3851" max="3852" width="9.5546875" style="1" customWidth="1"/>
    <col min="3853" max="3853" width="10.109375" style="1" customWidth="1"/>
    <col min="3854" max="3855" width="12" style="1" customWidth="1"/>
    <col min="3856" max="3856" width="12.33203125" style="1" customWidth="1"/>
    <col min="3857" max="4096" width="9.109375" style="1"/>
    <col min="4097" max="4097" width="25.109375" style="1" customWidth="1"/>
    <col min="4098" max="4098" width="31.5546875" style="1" customWidth="1"/>
    <col min="4099" max="4099" width="15.6640625" style="1" customWidth="1"/>
    <col min="4100" max="4100" width="21.44140625" style="1" customWidth="1"/>
    <col min="4101" max="4101" width="19.5546875" style="1" customWidth="1"/>
    <col min="4102" max="4102" width="17.109375" style="1" customWidth="1"/>
    <col min="4103" max="4103" width="21.109375" style="1" customWidth="1"/>
    <col min="4104" max="4104" width="22" style="1" customWidth="1"/>
    <col min="4105" max="4105" width="10.44140625" style="1" customWidth="1"/>
    <col min="4106" max="4106" width="11.6640625" style="1" customWidth="1"/>
    <col min="4107" max="4108" width="9.5546875" style="1" customWidth="1"/>
    <col min="4109" max="4109" width="10.109375" style="1" customWidth="1"/>
    <col min="4110" max="4111" width="12" style="1" customWidth="1"/>
    <col min="4112" max="4112" width="12.33203125" style="1" customWidth="1"/>
    <col min="4113" max="4352" width="9.109375" style="1"/>
    <col min="4353" max="4353" width="25.109375" style="1" customWidth="1"/>
    <col min="4354" max="4354" width="31.5546875" style="1" customWidth="1"/>
    <col min="4355" max="4355" width="15.6640625" style="1" customWidth="1"/>
    <col min="4356" max="4356" width="21.44140625" style="1" customWidth="1"/>
    <col min="4357" max="4357" width="19.5546875" style="1" customWidth="1"/>
    <col min="4358" max="4358" width="17.109375" style="1" customWidth="1"/>
    <col min="4359" max="4359" width="21.109375" style="1" customWidth="1"/>
    <col min="4360" max="4360" width="22" style="1" customWidth="1"/>
    <col min="4361" max="4361" width="10.44140625" style="1" customWidth="1"/>
    <col min="4362" max="4362" width="11.6640625" style="1" customWidth="1"/>
    <col min="4363" max="4364" width="9.5546875" style="1" customWidth="1"/>
    <col min="4365" max="4365" width="10.109375" style="1" customWidth="1"/>
    <col min="4366" max="4367" width="12" style="1" customWidth="1"/>
    <col min="4368" max="4368" width="12.33203125" style="1" customWidth="1"/>
    <col min="4369" max="4608" width="9.109375" style="1"/>
    <col min="4609" max="4609" width="25.109375" style="1" customWidth="1"/>
    <col min="4610" max="4610" width="31.5546875" style="1" customWidth="1"/>
    <col min="4611" max="4611" width="15.6640625" style="1" customWidth="1"/>
    <col min="4612" max="4612" width="21.44140625" style="1" customWidth="1"/>
    <col min="4613" max="4613" width="19.5546875" style="1" customWidth="1"/>
    <col min="4614" max="4614" width="17.109375" style="1" customWidth="1"/>
    <col min="4615" max="4615" width="21.109375" style="1" customWidth="1"/>
    <col min="4616" max="4616" width="22" style="1" customWidth="1"/>
    <col min="4617" max="4617" width="10.44140625" style="1" customWidth="1"/>
    <col min="4618" max="4618" width="11.6640625" style="1" customWidth="1"/>
    <col min="4619" max="4620" width="9.5546875" style="1" customWidth="1"/>
    <col min="4621" max="4621" width="10.109375" style="1" customWidth="1"/>
    <col min="4622" max="4623" width="12" style="1" customWidth="1"/>
    <col min="4624" max="4624" width="12.33203125" style="1" customWidth="1"/>
    <col min="4625" max="4864" width="9.109375" style="1"/>
    <col min="4865" max="4865" width="25.109375" style="1" customWidth="1"/>
    <col min="4866" max="4866" width="31.5546875" style="1" customWidth="1"/>
    <col min="4867" max="4867" width="15.6640625" style="1" customWidth="1"/>
    <col min="4868" max="4868" width="21.44140625" style="1" customWidth="1"/>
    <col min="4869" max="4869" width="19.5546875" style="1" customWidth="1"/>
    <col min="4870" max="4870" width="17.109375" style="1" customWidth="1"/>
    <col min="4871" max="4871" width="21.109375" style="1" customWidth="1"/>
    <col min="4872" max="4872" width="22" style="1" customWidth="1"/>
    <col min="4873" max="4873" width="10.44140625" style="1" customWidth="1"/>
    <col min="4874" max="4874" width="11.6640625" style="1" customWidth="1"/>
    <col min="4875" max="4876" width="9.5546875" style="1" customWidth="1"/>
    <col min="4877" max="4877" width="10.109375" style="1" customWidth="1"/>
    <col min="4878" max="4879" width="12" style="1" customWidth="1"/>
    <col min="4880" max="4880" width="12.33203125" style="1" customWidth="1"/>
    <col min="4881" max="5120" width="9.109375" style="1"/>
    <col min="5121" max="5121" width="25.109375" style="1" customWidth="1"/>
    <col min="5122" max="5122" width="31.5546875" style="1" customWidth="1"/>
    <col min="5123" max="5123" width="15.6640625" style="1" customWidth="1"/>
    <col min="5124" max="5124" width="21.44140625" style="1" customWidth="1"/>
    <col min="5125" max="5125" width="19.5546875" style="1" customWidth="1"/>
    <col min="5126" max="5126" width="17.109375" style="1" customWidth="1"/>
    <col min="5127" max="5127" width="21.109375" style="1" customWidth="1"/>
    <col min="5128" max="5128" width="22" style="1" customWidth="1"/>
    <col min="5129" max="5129" width="10.44140625" style="1" customWidth="1"/>
    <col min="5130" max="5130" width="11.6640625" style="1" customWidth="1"/>
    <col min="5131" max="5132" width="9.5546875" style="1" customWidth="1"/>
    <col min="5133" max="5133" width="10.109375" style="1" customWidth="1"/>
    <col min="5134" max="5135" width="12" style="1" customWidth="1"/>
    <col min="5136" max="5136" width="12.33203125" style="1" customWidth="1"/>
    <col min="5137" max="5376" width="9.109375" style="1"/>
    <col min="5377" max="5377" width="25.109375" style="1" customWidth="1"/>
    <col min="5378" max="5378" width="31.5546875" style="1" customWidth="1"/>
    <col min="5379" max="5379" width="15.6640625" style="1" customWidth="1"/>
    <col min="5380" max="5380" width="21.44140625" style="1" customWidth="1"/>
    <col min="5381" max="5381" width="19.5546875" style="1" customWidth="1"/>
    <col min="5382" max="5382" width="17.109375" style="1" customWidth="1"/>
    <col min="5383" max="5383" width="21.109375" style="1" customWidth="1"/>
    <col min="5384" max="5384" width="22" style="1" customWidth="1"/>
    <col min="5385" max="5385" width="10.44140625" style="1" customWidth="1"/>
    <col min="5386" max="5386" width="11.6640625" style="1" customWidth="1"/>
    <col min="5387" max="5388" width="9.5546875" style="1" customWidth="1"/>
    <col min="5389" max="5389" width="10.109375" style="1" customWidth="1"/>
    <col min="5390" max="5391" width="12" style="1" customWidth="1"/>
    <col min="5392" max="5392" width="12.33203125" style="1" customWidth="1"/>
    <col min="5393" max="5632" width="9.109375" style="1"/>
    <col min="5633" max="5633" width="25.109375" style="1" customWidth="1"/>
    <col min="5634" max="5634" width="31.5546875" style="1" customWidth="1"/>
    <col min="5635" max="5635" width="15.6640625" style="1" customWidth="1"/>
    <col min="5636" max="5636" width="21.44140625" style="1" customWidth="1"/>
    <col min="5637" max="5637" width="19.5546875" style="1" customWidth="1"/>
    <col min="5638" max="5638" width="17.109375" style="1" customWidth="1"/>
    <col min="5639" max="5639" width="21.109375" style="1" customWidth="1"/>
    <col min="5640" max="5640" width="22" style="1" customWidth="1"/>
    <col min="5641" max="5641" width="10.44140625" style="1" customWidth="1"/>
    <col min="5642" max="5642" width="11.6640625" style="1" customWidth="1"/>
    <col min="5643" max="5644" width="9.5546875" style="1" customWidth="1"/>
    <col min="5645" max="5645" width="10.109375" style="1" customWidth="1"/>
    <col min="5646" max="5647" width="12" style="1" customWidth="1"/>
    <col min="5648" max="5648" width="12.33203125" style="1" customWidth="1"/>
    <col min="5649" max="5888" width="9.109375" style="1"/>
    <col min="5889" max="5889" width="25.109375" style="1" customWidth="1"/>
    <col min="5890" max="5890" width="31.5546875" style="1" customWidth="1"/>
    <col min="5891" max="5891" width="15.6640625" style="1" customWidth="1"/>
    <col min="5892" max="5892" width="21.44140625" style="1" customWidth="1"/>
    <col min="5893" max="5893" width="19.5546875" style="1" customWidth="1"/>
    <col min="5894" max="5894" width="17.109375" style="1" customWidth="1"/>
    <col min="5895" max="5895" width="21.109375" style="1" customWidth="1"/>
    <col min="5896" max="5896" width="22" style="1" customWidth="1"/>
    <col min="5897" max="5897" width="10.44140625" style="1" customWidth="1"/>
    <col min="5898" max="5898" width="11.6640625" style="1" customWidth="1"/>
    <col min="5899" max="5900" width="9.5546875" style="1" customWidth="1"/>
    <col min="5901" max="5901" width="10.109375" style="1" customWidth="1"/>
    <col min="5902" max="5903" width="12" style="1" customWidth="1"/>
    <col min="5904" max="5904" width="12.33203125" style="1" customWidth="1"/>
    <col min="5905" max="6144" width="9.109375" style="1"/>
    <col min="6145" max="6145" width="25.109375" style="1" customWidth="1"/>
    <col min="6146" max="6146" width="31.5546875" style="1" customWidth="1"/>
    <col min="6147" max="6147" width="15.6640625" style="1" customWidth="1"/>
    <col min="6148" max="6148" width="21.44140625" style="1" customWidth="1"/>
    <col min="6149" max="6149" width="19.5546875" style="1" customWidth="1"/>
    <col min="6150" max="6150" width="17.109375" style="1" customWidth="1"/>
    <col min="6151" max="6151" width="21.109375" style="1" customWidth="1"/>
    <col min="6152" max="6152" width="22" style="1" customWidth="1"/>
    <col min="6153" max="6153" width="10.44140625" style="1" customWidth="1"/>
    <col min="6154" max="6154" width="11.6640625" style="1" customWidth="1"/>
    <col min="6155" max="6156" width="9.5546875" style="1" customWidth="1"/>
    <col min="6157" max="6157" width="10.109375" style="1" customWidth="1"/>
    <col min="6158" max="6159" width="12" style="1" customWidth="1"/>
    <col min="6160" max="6160" width="12.33203125" style="1" customWidth="1"/>
    <col min="6161" max="6400" width="9.109375" style="1"/>
    <col min="6401" max="6401" width="25.109375" style="1" customWidth="1"/>
    <col min="6402" max="6402" width="31.5546875" style="1" customWidth="1"/>
    <col min="6403" max="6403" width="15.6640625" style="1" customWidth="1"/>
    <col min="6404" max="6404" width="21.44140625" style="1" customWidth="1"/>
    <col min="6405" max="6405" width="19.5546875" style="1" customWidth="1"/>
    <col min="6406" max="6406" width="17.109375" style="1" customWidth="1"/>
    <col min="6407" max="6407" width="21.109375" style="1" customWidth="1"/>
    <col min="6408" max="6408" width="22" style="1" customWidth="1"/>
    <col min="6409" max="6409" width="10.44140625" style="1" customWidth="1"/>
    <col min="6410" max="6410" width="11.6640625" style="1" customWidth="1"/>
    <col min="6411" max="6412" width="9.5546875" style="1" customWidth="1"/>
    <col min="6413" max="6413" width="10.109375" style="1" customWidth="1"/>
    <col min="6414" max="6415" width="12" style="1" customWidth="1"/>
    <col min="6416" max="6416" width="12.33203125" style="1" customWidth="1"/>
    <col min="6417" max="6656" width="9.109375" style="1"/>
    <col min="6657" max="6657" width="25.109375" style="1" customWidth="1"/>
    <col min="6658" max="6658" width="31.5546875" style="1" customWidth="1"/>
    <col min="6659" max="6659" width="15.6640625" style="1" customWidth="1"/>
    <col min="6660" max="6660" width="21.44140625" style="1" customWidth="1"/>
    <col min="6661" max="6661" width="19.5546875" style="1" customWidth="1"/>
    <col min="6662" max="6662" width="17.109375" style="1" customWidth="1"/>
    <col min="6663" max="6663" width="21.109375" style="1" customWidth="1"/>
    <col min="6664" max="6664" width="22" style="1" customWidth="1"/>
    <col min="6665" max="6665" width="10.44140625" style="1" customWidth="1"/>
    <col min="6666" max="6666" width="11.6640625" style="1" customWidth="1"/>
    <col min="6667" max="6668" width="9.5546875" style="1" customWidth="1"/>
    <col min="6669" max="6669" width="10.109375" style="1" customWidth="1"/>
    <col min="6670" max="6671" width="12" style="1" customWidth="1"/>
    <col min="6672" max="6672" width="12.33203125" style="1" customWidth="1"/>
    <col min="6673" max="6912" width="9.109375" style="1"/>
    <col min="6913" max="6913" width="25.109375" style="1" customWidth="1"/>
    <col min="6914" max="6914" width="31.5546875" style="1" customWidth="1"/>
    <col min="6915" max="6915" width="15.6640625" style="1" customWidth="1"/>
    <col min="6916" max="6916" width="21.44140625" style="1" customWidth="1"/>
    <col min="6917" max="6917" width="19.5546875" style="1" customWidth="1"/>
    <col min="6918" max="6918" width="17.109375" style="1" customWidth="1"/>
    <col min="6919" max="6919" width="21.109375" style="1" customWidth="1"/>
    <col min="6920" max="6920" width="22" style="1" customWidth="1"/>
    <col min="6921" max="6921" width="10.44140625" style="1" customWidth="1"/>
    <col min="6922" max="6922" width="11.6640625" style="1" customWidth="1"/>
    <col min="6923" max="6924" width="9.5546875" style="1" customWidth="1"/>
    <col min="6925" max="6925" width="10.109375" style="1" customWidth="1"/>
    <col min="6926" max="6927" width="12" style="1" customWidth="1"/>
    <col min="6928" max="6928" width="12.33203125" style="1" customWidth="1"/>
    <col min="6929" max="7168" width="9.109375" style="1"/>
    <col min="7169" max="7169" width="25.109375" style="1" customWidth="1"/>
    <col min="7170" max="7170" width="31.5546875" style="1" customWidth="1"/>
    <col min="7171" max="7171" width="15.6640625" style="1" customWidth="1"/>
    <col min="7172" max="7172" width="21.44140625" style="1" customWidth="1"/>
    <col min="7173" max="7173" width="19.5546875" style="1" customWidth="1"/>
    <col min="7174" max="7174" width="17.109375" style="1" customWidth="1"/>
    <col min="7175" max="7175" width="21.109375" style="1" customWidth="1"/>
    <col min="7176" max="7176" width="22" style="1" customWidth="1"/>
    <col min="7177" max="7177" width="10.44140625" style="1" customWidth="1"/>
    <col min="7178" max="7178" width="11.6640625" style="1" customWidth="1"/>
    <col min="7179" max="7180" width="9.5546875" style="1" customWidth="1"/>
    <col min="7181" max="7181" width="10.109375" style="1" customWidth="1"/>
    <col min="7182" max="7183" width="12" style="1" customWidth="1"/>
    <col min="7184" max="7184" width="12.33203125" style="1" customWidth="1"/>
    <col min="7185" max="7424" width="9.109375" style="1"/>
    <col min="7425" max="7425" width="25.109375" style="1" customWidth="1"/>
    <col min="7426" max="7426" width="31.5546875" style="1" customWidth="1"/>
    <col min="7427" max="7427" width="15.6640625" style="1" customWidth="1"/>
    <col min="7428" max="7428" width="21.44140625" style="1" customWidth="1"/>
    <col min="7429" max="7429" width="19.5546875" style="1" customWidth="1"/>
    <col min="7430" max="7430" width="17.109375" style="1" customWidth="1"/>
    <col min="7431" max="7431" width="21.109375" style="1" customWidth="1"/>
    <col min="7432" max="7432" width="22" style="1" customWidth="1"/>
    <col min="7433" max="7433" width="10.44140625" style="1" customWidth="1"/>
    <col min="7434" max="7434" width="11.6640625" style="1" customWidth="1"/>
    <col min="7435" max="7436" width="9.5546875" style="1" customWidth="1"/>
    <col min="7437" max="7437" width="10.109375" style="1" customWidth="1"/>
    <col min="7438" max="7439" width="12" style="1" customWidth="1"/>
    <col min="7440" max="7440" width="12.33203125" style="1" customWidth="1"/>
    <col min="7441" max="7680" width="9.109375" style="1"/>
    <col min="7681" max="7681" width="25.109375" style="1" customWidth="1"/>
    <col min="7682" max="7682" width="31.5546875" style="1" customWidth="1"/>
    <col min="7683" max="7683" width="15.6640625" style="1" customWidth="1"/>
    <col min="7684" max="7684" width="21.44140625" style="1" customWidth="1"/>
    <col min="7685" max="7685" width="19.5546875" style="1" customWidth="1"/>
    <col min="7686" max="7686" width="17.109375" style="1" customWidth="1"/>
    <col min="7687" max="7687" width="21.109375" style="1" customWidth="1"/>
    <col min="7688" max="7688" width="22" style="1" customWidth="1"/>
    <col min="7689" max="7689" width="10.44140625" style="1" customWidth="1"/>
    <col min="7690" max="7690" width="11.6640625" style="1" customWidth="1"/>
    <col min="7691" max="7692" width="9.5546875" style="1" customWidth="1"/>
    <col min="7693" max="7693" width="10.109375" style="1" customWidth="1"/>
    <col min="7694" max="7695" width="12" style="1" customWidth="1"/>
    <col min="7696" max="7696" width="12.33203125" style="1" customWidth="1"/>
    <col min="7697" max="7936" width="9.109375" style="1"/>
    <col min="7937" max="7937" width="25.109375" style="1" customWidth="1"/>
    <col min="7938" max="7938" width="31.5546875" style="1" customWidth="1"/>
    <col min="7939" max="7939" width="15.6640625" style="1" customWidth="1"/>
    <col min="7940" max="7940" width="21.44140625" style="1" customWidth="1"/>
    <col min="7941" max="7941" width="19.5546875" style="1" customWidth="1"/>
    <col min="7942" max="7942" width="17.109375" style="1" customWidth="1"/>
    <col min="7943" max="7943" width="21.109375" style="1" customWidth="1"/>
    <col min="7944" max="7944" width="22" style="1" customWidth="1"/>
    <col min="7945" max="7945" width="10.44140625" style="1" customWidth="1"/>
    <col min="7946" max="7946" width="11.6640625" style="1" customWidth="1"/>
    <col min="7947" max="7948" width="9.5546875" style="1" customWidth="1"/>
    <col min="7949" max="7949" width="10.109375" style="1" customWidth="1"/>
    <col min="7950" max="7951" width="12" style="1" customWidth="1"/>
    <col min="7952" max="7952" width="12.33203125" style="1" customWidth="1"/>
    <col min="7953" max="8192" width="9.109375" style="1"/>
    <col min="8193" max="8193" width="25.109375" style="1" customWidth="1"/>
    <col min="8194" max="8194" width="31.5546875" style="1" customWidth="1"/>
    <col min="8195" max="8195" width="15.6640625" style="1" customWidth="1"/>
    <col min="8196" max="8196" width="21.44140625" style="1" customWidth="1"/>
    <col min="8197" max="8197" width="19.5546875" style="1" customWidth="1"/>
    <col min="8198" max="8198" width="17.109375" style="1" customWidth="1"/>
    <col min="8199" max="8199" width="21.109375" style="1" customWidth="1"/>
    <col min="8200" max="8200" width="22" style="1" customWidth="1"/>
    <col min="8201" max="8201" width="10.44140625" style="1" customWidth="1"/>
    <col min="8202" max="8202" width="11.6640625" style="1" customWidth="1"/>
    <col min="8203" max="8204" width="9.5546875" style="1" customWidth="1"/>
    <col min="8205" max="8205" width="10.109375" style="1" customWidth="1"/>
    <col min="8206" max="8207" width="12" style="1" customWidth="1"/>
    <col min="8208" max="8208" width="12.33203125" style="1" customWidth="1"/>
    <col min="8209" max="8448" width="9.109375" style="1"/>
    <col min="8449" max="8449" width="25.109375" style="1" customWidth="1"/>
    <col min="8450" max="8450" width="31.5546875" style="1" customWidth="1"/>
    <col min="8451" max="8451" width="15.6640625" style="1" customWidth="1"/>
    <col min="8452" max="8452" width="21.44140625" style="1" customWidth="1"/>
    <col min="8453" max="8453" width="19.5546875" style="1" customWidth="1"/>
    <col min="8454" max="8454" width="17.109375" style="1" customWidth="1"/>
    <col min="8455" max="8455" width="21.109375" style="1" customWidth="1"/>
    <col min="8456" max="8456" width="22" style="1" customWidth="1"/>
    <col min="8457" max="8457" width="10.44140625" style="1" customWidth="1"/>
    <col min="8458" max="8458" width="11.6640625" style="1" customWidth="1"/>
    <col min="8459" max="8460" width="9.5546875" style="1" customWidth="1"/>
    <col min="8461" max="8461" width="10.109375" style="1" customWidth="1"/>
    <col min="8462" max="8463" width="12" style="1" customWidth="1"/>
    <col min="8464" max="8464" width="12.33203125" style="1" customWidth="1"/>
    <col min="8465" max="8704" width="9.109375" style="1"/>
    <col min="8705" max="8705" width="25.109375" style="1" customWidth="1"/>
    <col min="8706" max="8706" width="31.5546875" style="1" customWidth="1"/>
    <col min="8707" max="8707" width="15.6640625" style="1" customWidth="1"/>
    <col min="8708" max="8708" width="21.44140625" style="1" customWidth="1"/>
    <col min="8709" max="8709" width="19.5546875" style="1" customWidth="1"/>
    <col min="8710" max="8710" width="17.109375" style="1" customWidth="1"/>
    <col min="8711" max="8711" width="21.109375" style="1" customWidth="1"/>
    <col min="8712" max="8712" width="22" style="1" customWidth="1"/>
    <col min="8713" max="8713" width="10.44140625" style="1" customWidth="1"/>
    <col min="8714" max="8714" width="11.6640625" style="1" customWidth="1"/>
    <col min="8715" max="8716" width="9.5546875" style="1" customWidth="1"/>
    <col min="8717" max="8717" width="10.109375" style="1" customWidth="1"/>
    <col min="8718" max="8719" width="12" style="1" customWidth="1"/>
    <col min="8720" max="8720" width="12.33203125" style="1" customWidth="1"/>
    <col min="8721" max="8960" width="9.109375" style="1"/>
    <col min="8961" max="8961" width="25.109375" style="1" customWidth="1"/>
    <col min="8962" max="8962" width="31.5546875" style="1" customWidth="1"/>
    <col min="8963" max="8963" width="15.6640625" style="1" customWidth="1"/>
    <col min="8964" max="8964" width="21.44140625" style="1" customWidth="1"/>
    <col min="8965" max="8965" width="19.5546875" style="1" customWidth="1"/>
    <col min="8966" max="8966" width="17.109375" style="1" customWidth="1"/>
    <col min="8967" max="8967" width="21.109375" style="1" customWidth="1"/>
    <col min="8968" max="8968" width="22" style="1" customWidth="1"/>
    <col min="8969" max="8969" width="10.44140625" style="1" customWidth="1"/>
    <col min="8970" max="8970" width="11.6640625" style="1" customWidth="1"/>
    <col min="8971" max="8972" width="9.5546875" style="1" customWidth="1"/>
    <col min="8973" max="8973" width="10.109375" style="1" customWidth="1"/>
    <col min="8974" max="8975" width="12" style="1" customWidth="1"/>
    <col min="8976" max="8976" width="12.33203125" style="1" customWidth="1"/>
    <col min="8977" max="9216" width="9.109375" style="1"/>
    <col min="9217" max="9217" width="25.109375" style="1" customWidth="1"/>
    <col min="9218" max="9218" width="31.5546875" style="1" customWidth="1"/>
    <col min="9219" max="9219" width="15.6640625" style="1" customWidth="1"/>
    <col min="9220" max="9220" width="21.44140625" style="1" customWidth="1"/>
    <col min="9221" max="9221" width="19.5546875" style="1" customWidth="1"/>
    <col min="9222" max="9222" width="17.109375" style="1" customWidth="1"/>
    <col min="9223" max="9223" width="21.109375" style="1" customWidth="1"/>
    <col min="9224" max="9224" width="22" style="1" customWidth="1"/>
    <col min="9225" max="9225" width="10.44140625" style="1" customWidth="1"/>
    <col min="9226" max="9226" width="11.6640625" style="1" customWidth="1"/>
    <col min="9227" max="9228" width="9.5546875" style="1" customWidth="1"/>
    <col min="9229" max="9229" width="10.109375" style="1" customWidth="1"/>
    <col min="9230" max="9231" width="12" style="1" customWidth="1"/>
    <col min="9232" max="9232" width="12.33203125" style="1" customWidth="1"/>
    <col min="9233" max="9472" width="9.109375" style="1"/>
    <col min="9473" max="9473" width="25.109375" style="1" customWidth="1"/>
    <col min="9474" max="9474" width="31.5546875" style="1" customWidth="1"/>
    <col min="9475" max="9475" width="15.6640625" style="1" customWidth="1"/>
    <col min="9476" max="9476" width="21.44140625" style="1" customWidth="1"/>
    <col min="9477" max="9477" width="19.5546875" style="1" customWidth="1"/>
    <col min="9478" max="9478" width="17.109375" style="1" customWidth="1"/>
    <col min="9479" max="9479" width="21.109375" style="1" customWidth="1"/>
    <col min="9480" max="9480" width="22" style="1" customWidth="1"/>
    <col min="9481" max="9481" width="10.44140625" style="1" customWidth="1"/>
    <col min="9482" max="9482" width="11.6640625" style="1" customWidth="1"/>
    <col min="9483" max="9484" width="9.5546875" style="1" customWidth="1"/>
    <col min="9485" max="9485" width="10.109375" style="1" customWidth="1"/>
    <col min="9486" max="9487" width="12" style="1" customWidth="1"/>
    <col min="9488" max="9488" width="12.33203125" style="1" customWidth="1"/>
    <col min="9489" max="9728" width="9.109375" style="1"/>
    <col min="9729" max="9729" width="25.109375" style="1" customWidth="1"/>
    <col min="9730" max="9730" width="31.5546875" style="1" customWidth="1"/>
    <col min="9731" max="9731" width="15.6640625" style="1" customWidth="1"/>
    <col min="9732" max="9732" width="21.44140625" style="1" customWidth="1"/>
    <col min="9733" max="9733" width="19.5546875" style="1" customWidth="1"/>
    <col min="9734" max="9734" width="17.109375" style="1" customWidth="1"/>
    <col min="9735" max="9735" width="21.109375" style="1" customWidth="1"/>
    <col min="9736" max="9736" width="22" style="1" customWidth="1"/>
    <col min="9737" max="9737" width="10.44140625" style="1" customWidth="1"/>
    <col min="9738" max="9738" width="11.6640625" style="1" customWidth="1"/>
    <col min="9739" max="9740" width="9.5546875" style="1" customWidth="1"/>
    <col min="9741" max="9741" width="10.109375" style="1" customWidth="1"/>
    <col min="9742" max="9743" width="12" style="1" customWidth="1"/>
    <col min="9744" max="9744" width="12.33203125" style="1" customWidth="1"/>
    <col min="9745" max="9984" width="9.109375" style="1"/>
    <col min="9985" max="9985" width="25.109375" style="1" customWidth="1"/>
    <col min="9986" max="9986" width="31.5546875" style="1" customWidth="1"/>
    <col min="9987" max="9987" width="15.6640625" style="1" customWidth="1"/>
    <col min="9988" max="9988" width="21.44140625" style="1" customWidth="1"/>
    <col min="9989" max="9989" width="19.5546875" style="1" customWidth="1"/>
    <col min="9990" max="9990" width="17.109375" style="1" customWidth="1"/>
    <col min="9991" max="9991" width="21.109375" style="1" customWidth="1"/>
    <col min="9992" max="9992" width="22" style="1" customWidth="1"/>
    <col min="9993" max="9993" width="10.44140625" style="1" customWidth="1"/>
    <col min="9994" max="9994" width="11.6640625" style="1" customWidth="1"/>
    <col min="9995" max="9996" width="9.5546875" style="1" customWidth="1"/>
    <col min="9997" max="9997" width="10.109375" style="1" customWidth="1"/>
    <col min="9998" max="9999" width="12" style="1" customWidth="1"/>
    <col min="10000" max="10000" width="12.33203125" style="1" customWidth="1"/>
    <col min="10001" max="10240" width="9.109375" style="1"/>
    <col min="10241" max="10241" width="25.109375" style="1" customWidth="1"/>
    <col min="10242" max="10242" width="31.5546875" style="1" customWidth="1"/>
    <col min="10243" max="10243" width="15.6640625" style="1" customWidth="1"/>
    <col min="10244" max="10244" width="21.44140625" style="1" customWidth="1"/>
    <col min="10245" max="10245" width="19.5546875" style="1" customWidth="1"/>
    <col min="10246" max="10246" width="17.109375" style="1" customWidth="1"/>
    <col min="10247" max="10247" width="21.109375" style="1" customWidth="1"/>
    <col min="10248" max="10248" width="22" style="1" customWidth="1"/>
    <col min="10249" max="10249" width="10.44140625" style="1" customWidth="1"/>
    <col min="10250" max="10250" width="11.6640625" style="1" customWidth="1"/>
    <col min="10251" max="10252" width="9.5546875" style="1" customWidth="1"/>
    <col min="10253" max="10253" width="10.109375" style="1" customWidth="1"/>
    <col min="10254" max="10255" width="12" style="1" customWidth="1"/>
    <col min="10256" max="10256" width="12.33203125" style="1" customWidth="1"/>
    <col min="10257" max="10496" width="9.109375" style="1"/>
    <col min="10497" max="10497" width="25.109375" style="1" customWidth="1"/>
    <col min="10498" max="10498" width="31.5546875" style="1" customWidth="1"/>
    <col min="10499" max="10499" width="15.6640625" style="1" customWidth="1"/>
    <col min="10500" max="10500" width="21.44140625" style="1" customWidth="1"/>
    <col min="10501" max="10501" width="19.5546875" style="1" customWidth="1"/>
    <col min="10502" max="10502" width="17.109375" style="1" customWidth="1"/>
    <col min="10503" max="10503" width="21.109375" style="1" customWidth="1"/>
    <col min="10504" max="10504" width="22" style="1" customWidth="1"/>
    <col min="10505" max="10505" width="10.44140625" style="1" customWidth="1"/>
    <col min="10506" max="10506" width="11.6640625" style="1" customWidth="1"/>
    <col min="10507" max="10508" width="9.5546875" style="1" customWidth="1"/>
    <col min="10509" max="10509" width="10.109375" style="1" customWidth="1"/>
    <col min="10510" max="10511" width="12" style="1" customWidth="1"/>
    <col min="10512" max="10512" width="12.33203125" style="1" customWidth="1"/>
    <col min="10513" max="10752" width="9.109375" style="1"/>
    <col min="10753" max="10753" width="25.109375" style="1" customWidth="1"/>
    <col min="10754" max="10754" width="31.5546875" style="1" customWidth="1"/>
    <col min="10755" max="10755" width="15.6640625" style="1" customWidth="1"/>
    <col min="10756" max="10756" width="21.44140625" style="1" customWidth="1"/>
    <col min="10757" max="10757" width="19.5546875" style="1" customWidth="1"/>
    <col min="10758" max="10758" width="17.109375" style="1" customWidth="1"/>
    <col min="10759" max="10759" width="21.109375" style="1" customWidth="1"/>
    <col min="10760" max="10760" width="22" style="1" customWidth="1"/>
    <col min="10761" max="10761" width="10.44140625" style="1" customWidth="1"/>
    <col min="10762" max="10762" width="11.6640625" style="1" customWidth="1"/>
    <col min="10763" max="10764" width="9.5546875" style="1" customWidth="1"/>
    <col min="10765" max="10765" width="10.109375" style="1" customWidth="1"/>
    <col min="10766" max="10767" width="12" style="1" customWidth="1"/>
    <col min="10768" max="10768" width="12.33203125" style="1" customWidth="1"/>
    <col min="10769" max="11008" width="9.109375" style="1"/>
    <col min="11009" max="11009" width="25.109375" style="1" customWidth="1"/>
    <col min="11010" max="11010" width="31.5546875" style="1" customWidth="1"/>
    <col min="11011" max="11011" width="15.6640625" style="1" customWidth="1"/>
    <col min="11012" max="11012" width="21.44140625" style="1" customWidth="1"/>
    <col min="11013" max="11013" width="19.5546875" style="1" customWidth="1"/>
    <col min="11014" max="11014" width="17.109375" style="1" customWidth="1"/>
    <col min="11015" max="11015" width="21.109375" style="1" customWidth="1"/>
    <col min="11016" max="11016" width="22" style="1" customWidth="1"/>
    <col min="11017" max="11017" width="10.44140625" style="1" customWidth="1"/>
    <col min="11018" max="11018" width="11.6640625" style="1" customWidth="1"/>
    <col min="11019" max="11020" width="9.5546875" style="1" customWidth="1"/>
    <col min="11021" max="11021" width="10.109375" style="1" customWidth="1"/>
    <col min="11022" max="11023" width="12" style="1" customWidth="1"/>
    <col min="11024" max="11024" width="12.33203125" style="1" customWidth="1"/>
    <col min="11025" max="11264" width="9.109375" style="1"/>
    <col min="11265" max="11265" width="25.109375" style="1" customWidth="1"/>
    <col min="11266" max="11266" width="31.5546875" style="1" customWidth="1"/>
    <col min="11267" max="11267" width="15.6640625" style="1" customWidth="1"/>
    <col min="11268" max="11268" width="21.44140625" style="1" customWidth="1"/>
    <col min="11269" max="11269" width="19.5546875" style="1" customWidth="1"/>
    <col min="11270" max="11270" width="17.109375" style="1" customWidth="1"/>
    <col min="11271" max="11271" width="21.109375" style="1" customWidth="1"/>
    <col min="11272" max="11272" width="22" style="1" customWidth="1"/>
    <col min="11273" max="11273" width="10.44140625" style="1" customWidth="1"/>
    <col min="11274" max="11274" width="11.6640625" style="1" customWidth="1"/>
    <col min="11275" max="11276" width="9.5546875" style="1" customWidth="1"/>
    <col min="11277" max="11277" width="10.109375" style="1" customWidth="1"/>
    <col min="11278" max="11279" width="12" style="1" customWidth="1"/>
    <col min="11280" max="11280" width="12.33203125" style="1" customWidth="1"/>
    <col min="11281" max="11520" width="9.109375" style="1"/>
    <col min="11521" max="11521" width="25.109375" style="1" customWidth="1"/>
    <col min="11522" max="11522" width="31.5546875" style="1" customWidth="1"/>
    <col min="11523" max="11523" width="15.6640625" style="1" customWidth="1"/>
    <col min="11524" max="11524" width="21.44140625" style="1" customWidth="1"/>
    <col min="11525" max="11525" width="19.5546875" style="1" customWidth="1"/>
    <col min="11526" max="11526" width="17.109375" style="1" customWidth="1"/>
    <col min="11527" max="11527" width="21.109375" style="1" customWidth="1"/>
    <col min="11528" max="11528" width="22" style="1" customWidth="1"/>
    <col min="11529" max="11529" width="10.44140625" style="1" customWidth="1"/>
    <col min="11530" max="11530" width="11.6640625" style="1" customWidth="1"/>
    <col min="11531" max="11532" width="9.5546875" style="1" customWidth="1"/>
    <col min="11533" max="11533" width="10.109375" style="1" customWidth="1"/>
    <col min="11534" max="11535" width="12" style="1" customWidth="1"/>
    <col min="11536" max="11536" width="12.33203125" style="1" customWidth="1"/>
    <col min="11537" max="11776" width="9.109375" style="1"/>
    <col min="11777" max="11777" width="25.109375" style="1" customWidth="1"/>
    <col min="11778" max="11778" width="31.5546875" style="1" customWidth="1"/>
    <col min="11779" max="11779" width="15.6640625" style="1" customWidth="1"/>
    <col min="11780" max="11780" width="21.44140625" style="1" customWidth="1"/>
    <col min="11781" max="11781" width="19.5546875" style="1" customWidth="1"/>
    <col min="11782" max="11782" width="17.109375" style="1" customWidth="1"/>
    <col min="11783" max="11783" width="21.109375" style="1" customWidth="1"/>
    <col min="11784" max="11784" width="22" style="1" customWidth="1"/>
    <col min="11785" max="11785" width="10.44140625" style="1" customWidth="1"/>
    <col min="11786" max="11786" width="11.6640625" style="1" customWidth="1"/>
    <col min="11787" max="11788" width="9.5546875" style="1" customWidth="1"/>
    <col min="11789" max="11789" width="10.109375" style="1" customWidth="1"/>
    <col min="11790" max="11791" width="12" style="1" customWidth="1"/>
    <col min="11792" max="11792" width="12.33203125" style="1" customWidth="1"/>
    <col min="11793" max="12032" width="9.109375" style="1"/>
    <col min="12033" max="12033" width="25.109375" style="1" customWidth="1"/>
    <col min="12034" max="12034" width="31.5546875" style="1" customWidth="1"/>
    <col min="12035" max="12035" width="15.6640625" style="1" customWidth="1"/>
    <col min="12036" max="12036" width="21.44140625" style="1" customWidth="1"/>
    <col min="12037" max="12037" width="19.5546875" style="1" customWidth="1"/>
    <col min="12038" max="12038" width="17.109375" style="1" customWidth="1"/>
    <col min="12039" max="12039" width="21.109375" style="1" customWidth="1"/>
    <col min="12040" max="12040" width="22" style="1" customWidth="1"/>
    <col min="12041" max="12041" width="10.44140625" style="1" customWidth="1"/>
    <col min="12042" max="12042" width="11.6640625" style="1" customWidth="1"/>
    <col min="12043" max="12044" width="9.5546875" style="1" customWidth="1"/>
    <col min="12045" max="12045" width="10.109375" style="1" customWidth="1"/>
    <col min="12046" max="12047" width="12" style="1" customWidth="1"/>
    <col min="12048" max="12048" width="12.33203125" style="1" customWidth="1"/>
    <col min="12049" max="12288" width="9.109375" style="1"/>
    <col min="12289" max="12289" width="25.109375" style="1" customWidth="1"/>
    <col min="12290" max="12290" width="31.5546875" style="1" customWidth="1"/>
    <col min="12291" max="12291" width="15.6640625" style="1" customWidth="1"/>
    <col min="12292" max="12292" width="21.44140625" style="1" customWidth="1"/>
    <col min="12293" max="12293" width="19.5546875" style="1" customWidth="1"/>
    <col min="12294" max="12294" width="17.109375" style="1" customWidth="1"/>
    <col min="12295" max="12295" width="21.109375" style="1" customWidth="1"/>
    <col min="12296" max="12296" width="22" style="1" customWidth="1"/>
    <col min="12297" max="12297" width="10.44140625" style="1" customWidth="1"/>
    <col min="12298" max="12298" width="11.6640625" style="1" customWidth="1"/>
    <col min="12299" max="12300" width="9.5546875" style="1" customWidth="1"/>
    <col min="12301" max="12301" width="10.109375" style="1" customWidth="1"/>
    <col min="12302" max="12303" width="12" style="1" customWidth="1"/>
    <col min="12304" max="12304" width="12.33203125" style="1" customWidth="1"/>
    <col min="12305" max="12544" width="9.109375" style="1"/>
    <col min="12545" max="12545" width="25.109375" style="1" customWidth="1"/>
    <col min="12546" max="12546" width="31.5546875" style="1" customWidth="1"/>
    <col min="12547" max="12547" width="15.6640625" style="1" customWidth="1"/>
    <col min="12548" max="12548" width="21.44140625" style="1" customWidth="1"/>
    <col min="12549" max="12549" width="19.5546875" style="1" customWidth="1"/>
    <col min="12550" max="12550" width="17.109375" style="1" customWidth="1"/>
    <col min="12551" max="12551" width="21.109375" style="1" customWidth="1"/>
    <col min="12552" max="12552" width="22" style="1" customWidth="1"/>
    <col min="12553" max="12553" width="10.44140625" style="1" customWidth="1"/>
    <col min="12554" max="12554" width="11.6640625" style="1" customWidth="1"/>
    <col min="12555" max="12556" width="9.5546875" style="1" customWidth="1"/>
    <col min="12557" max="12557" width="10.109375" style="1" customWidth="1"/>
    <col min="12558" max="12559" width="12" style="1" customWidth="1"/>
    <col min="12560" max="12560" width="12.33203125" style="1" customWidth="1"/>
    <col min="12561" max="12800" width="9.109375" style="1"/>
    <col min="12801" max="12801" width="25.109375" style="1" customWidth="1"/>
    <col min="12802" max="12802" width="31.5546875" style="1" customWidth="1"/>
    <col min="12803" max="12803" width="15.6640625" style="1" customWidth="1"/>
    <col min="12804" max="12804" width="21.44140625" style="1" customWidth="1"/>
    <col min="12805" max="12805" width="19.5546875" style="1" customWidth="1"/>
    <col min="12806" max="12806" width="17.109375" style="1" customWidth="1"/>
    <col min="12807" max="12807" width="21.109375" style="1" customWidth="1"/>
    <col min="12808" max="12808" width="22" style="1" customWidth="1"/>
    <col min="12809" max="12809" width="10.44140625" style="1" customWidth="1"/>
    <col min="12810" max="12810" width="11.6640625" style="1" customWidth="1"/>
    <col min="12811" max="12812" width="9.5546875" style="1" customWidth="1"/>
    <col min="12813" max="12813" width="10.109375" style="1" customWidth="1"/>
    <col min="12814" max="12815" width="12" style="1" customWidth="1"/>
    <col min="12816" max="12816" width="12.33203125" style="1" customWidth="1"/>
    <col min="12817" max="13056" width="9.109375" style="1"/>
    <col min="13057" max="13057" width="25.109375" style="1" customWidth="1"/>
    <col min="13058" max="13058" width="31.5546875" style="1" customWidth="1"/>
    <col min="13059" max="13059" width="15.6640625" style="1" customWidth="1"/>
    <col min="13060" max="13060" width="21.44140625" style="1" customWidth="1"/>
    <col min="13061" max="13061" width="19.5546875" style="1" customWidth="1"/>
    <col min="13062" max="13062" width="17.109375" style="1" customWidth="1"/>
    <col min="13063" max="13063" width="21.109375" style="1" customWidth="1"/>
    <col min="13064" max="13064" width="22" style="1" customWidth="1"/>
    <col min="13065" max="13065" width="10.44140625" style="1" customWidth="1"/>
    <col min="13066" max="13066" width="11.6640625" style="1" customWidth="1"/>
    <col min="13067" max="13068" width="9.5546875" style="1" customWidth="1"/>
    <col min="13069" max="13069" width="10.109375" style="1" customWidth="1"/>
    <col min="13070" max="13071" width="12" style="1" customWidth="1"/>
    <col min="13072" max="13072" width="12.33203125" style="1" customWidth="1"/>
    <col min="13073" max="13312" width="9.109375" style="1"/>
    <col min="13313" max="13313" width="25.109375" style="1" customWidth="1"/>
    <col min="13314" max="13314" width="31.5546875" style="1" customWidth="1"/>
    <col min="13315" max="13315" width="15.6640625" style="1" customWidth="1"/>
    <col min="13316" max="13316" width="21.44140625" style="1" customWidth="1"/>
    <col min="13317" max="13317" width="19.5546875" style="1" customWidth="1"/>
    <col min="13318" max="13318" width="17.109375" style="1" customWidth="1"/>
    <col min="13319" max="13319" width="21.109375" style="1" customWidth="1"/>
    <col min="13320" max="13320" width="22" style="1" customWidth="1"/>
    <col min="13321" max="13321" width="10.44140625" style="1" customWidth="1"/>
    <col min="13322" max="13322" width="11.6640625" style="1" customWidth="1"/>
    <col min="13323" max="13324" width="9.5546875" style="1" customWidth="1"/>
    <col min="13325" max="13325" width="10.109375" style="1" customWidth="1"/>
    <col min="13326" max="13327" width="12" style="1" customWidth="1"/>
    <col min="13328" max="13328" width="12.33203125" style="1" customWidth="1"/>
    <col min="13329" max="13568" width="9.109375" style="1"/>
    <col min="13569" max="13569" width="25.109375" style="1" customWidth="1"/>
    <col min="13570" max="13570" width="31.5546875" style="1" customWidth="1"/>
    <col min="13571" max="13571" width="15.6640625" style="1" customWidth="1"/>
    <col min="13572" max="13572" width="21.44140625" style="1" customWidth="1"/>
    <col min="13573" max="13573" width="19.5546875" style="1" customWidth="1"/>
    <col min="13574" max="13574" width="17.109375" style="1" customWidth="1"/>
    <col min="13575" max="13575" width="21.109375" style="1" customWidth="1"/>
    <col min="13576" max="13576" width="22" style="1" customWidth="1"/>
    <col min="13577" max="13577" width="10.44140625" style="1" customWidth="1"/>
    <col min="13578" max="13578" width="11.6640625" style="1" customWidth="1"/>
    <col min="13579" max="13580" width="9.5546875" style="1" customWidth="1"/>
    <col min="13581" max="13581" width="10.109375" style="1" customWidth="1"/>
    <col min="13582" max="13583" width="12" style="1" customWidth="1"/>
    <col min="13584" max="13584" width="12.33203125" style="1" customWidth="1"/>
    <col min="13585" max="13824" width="9.109375" style="1"/>
    <col min="13825" max="13825" width="25.109375" style="1" customWidth="1"/>
    <col min="13826" max="13826" width="31.5546875" style="1" customWidth="1"/>
    <col min="13827" max="13827" width="15.6640625" style="1" customWidth="1"/>
    <col min="13828" max="13828" width="21.44140625" style="1" customWidth="1"/>
    <col min="13829" max="13829" width="19.5546875" style="1" customWidth="1"/>
    <col min="13830" max="13830" width="17.109375" style="1" customWidth="1"/>
    <col min="13831" max="13831" width="21.109375" style="1" customWidth="1"/>
    <col min="13832" max="13832" width="22" style="1" customWidth="1"/>
    <col min="13833" max="13833" width="10.44140625" style="1" customWidth="1"/>
    <col min="13834" max="13834" width="11.6640625" style="1" customWidth="1"/>
    <col min="13835" max="13836" width="9.5546875" style="1" customWidth="1"/>
    <col min="13837" max="13837" width="10.109375" style="1" customWidth="1"/>
    <col min="13838" max="13839" width="12" style="1" customWidth="1"/>
    <col min="13840" max="13840" width="12.33203125" style="1" customWidth="1"/>
    <col min="13841" max="14080" width="9.109375" style="1"/>
    <col min="14081" max="14081" width="25.109375" style="1" customWidth="1"/>
    <col min="14082" max="14082" width="31.5546875" style="1" customWidth="1"/>
    <col min="14083" max="14083" width="15.6640625" style="1" customWidth="1"/>
    <col min="14084" max="14084" width="21.44140625" style="1" customWidth="1"/>
    <col min="14085" max="14085" width="19.5546875" style="1" customWidth="1"/>
    <col min="14086" max="14086" width="17.109375" style="1" customWidth="1"/>
    <col min="14087" max="14087" width="21.109375" style="1" customWidth="1"/>
    <col min="14088" max="14088" width="22" style="1" customWidth="1"/>
    <col min="14089" max="14089" width="10.44140625" style="1" customWidth="1"/>
    <col min="14090" max="14090" width="11.6640625" style="1" customWidth="1"/>
    <col min="14091" max="14092" width="9.5546875" style="1" customWidth="1"/>
    <col min="14093" max="14093" width="10.109375" style="1" customWidth="1"/>
    <col min="14094" max="14095" width="12" style="1" customWidth="1"/>
    <col min="14096" max="14096" width="12.33203125" style="1" customWidth="1"/>
    <col min="14097" max="14336" width="9.109375" style="1"/>
    <col min="14337" max="14337" width="25.109375" style="1" customWidth="1"/>
    <col min="14338" max="14338" width="31.5546875" style="1" customWidth="1"/>
    <col min="14339" max="14339" width="15.6640625" style="1" customWidth="1"/>
    <col min="14340" max="14340" width="21.44140625" style="1" customWidth="1"/>
    <col min="14341" max="14341" width="19.5546875" style="1" customWidth="1"/>
    <col min="14342" max="14342" width="17.109375" style="1" customWidth="1"/>
    <col min="14343" max="14343" width="21.109375" style="1" customWidth="1"/>
    <col min="14344" max="14344" width="22" style="1" customWidth="1"/>
    <col min="14345" max="14345" width="10.44140625" style="1" customWidth="1"/>
    <col min="14346" max="14346" width="11.6640625" style="1" customWidth="1"/>
    <col min="14347" max="14348" width="9.5546875" style="1" customWidth="1"/>
    <col min="14349" max="14349" width="10.109375" style="1" customWidth="1"/>
    <col min="14350" max="14351" width="12" style="1" customWidth="1"/>
    <col min="14352" max="14352" width="12.33203125" style="1" customWidth="1"/>
    <col min="14353" max="14592" width="9.109375" style="1"/>
    <col min="14593" max="14593" width="25.109375" style="1" customWidth="1"/>
    <col min="14594" max="14594" width="31.5546875" style="1" customWidth="1"/>
    <col min="14595" max="14595" width="15.6640625" style="1" customWidth="1"/>
    <col min="14596" max="14596" width="21.44140625" style="1" customWidth="1"/>
    <col min="14597" max="14597" width="19.5546875" style="1" customWidth="1"/>
    <col min="14598" max="14598" width="17.109375" style="1" customWidth="1"/>
    <col min="14599" max="14599" width="21.109375" style="1" customWidth="1"/>
    <col min="14600" max="14600" width="22" style="1" customWidth="1"/>
    <col min="14601" max="14601" width="10.44140625" style="1" customWidth="1"/>
    <col min="14602" max="14602" width="11.6640625" style="1" customWidth="1"/>
    <col min="14603" max="14604" width="9.5546875" style="1" customWidth="1"/>
    <col min="14605" max="14605" width="10.109375" style="1" customWidth="1"/>
    <col min="14606" max="14607" width="12" style="1" customWidth="1"/>
    <col min="14608" max="14608" width="12.33203125" style="1" customWidth="1"/>
    <col min="14609" max="14848" width="9.109375" style="1"/>
    <col min="14849" max="14849" width="25.109375" style="1" customWidth="1"/>
    <col min="14850" max="14850" width="31.5546875" style="1" customWidth="1"/>
    <col min="14851" max="14851" width="15.6640625" style="1" customWidth="1"/>
    <col min="14852" max="14852" width="21.44140625" style="1" customWidth="1"/>
    <col min="14853" max="14853" width="19.5546875" style="1" customWidth="1"/>
    <col min="14854" max="14854" width="17.109375" style="1" customWidth="1"/>
    <col min="14855" max="14855" width="21.109375" style="1" customWidth="1"/>
    <col min="14856" max="14856" width="22" style="1" customWidth="1"/>
    <col min="14857" max="14857" width="10.44140625" style="1" customWidth="1"/>
    <col min="14858" max="14858" width="11.6640625" style="1" customWidth="1"/>
    <col min="14859" max="14860" width="9.5546875" style="1" customWidth="1"/>
    <col min="14861" max="14861" width="10.109375" style="1" customWidth="1"/>
    <col min="14862" max="14863" width="12" style="1" customWidth="1"/>
    <col min="14864" max="14864" width="12.33203125" style="1" customWidth="1"/>
    <col min="14865" max="15104" width="9.109375" style="1"/>
    <col min="15105" max="15105" width="25.109375" style="1" customWidth="1"/>
    <col min="15106" max="15106" width="31.5546875" style="1" customWidth="1"/>
    <col min="15107" max="15107" width="15.6640625" style="1" customWidth="1"/>
    <col min="15108" max="15108" width="21.44140625" style="1" customWidth="1"/>
    <col min="15109" max="15109" width="19.5546875" style="1" customWidth="1"/>
    <col min="15110" max="15110" width="17.109375" style="1" customWidth="1"/>
    <col min="15111" max="15111" width="21.109375" style="1" customWidth="1"/>
    <col min="15112" max="15112" width="22" style="1" customWidth="1"/>
    <col min="15113" max="15113" width="10.44140625" style="1" customWidth="1"/>
    <col min="15114" max="15114" width="11.6640625" style="1" customWidth="1"/>
    <col min="15115" max="15116" width="9.5546875" style="1" customWidth="1"/>
    <col min="15117" max="15117" width="10.109375" style="1" customWidth="1"/>
    <col min="15118" max="15119" width="12" style="1" customWidth="1"/>
    <col min="15120" max="15120" width="12.33203125" style="1" customWidth="1"/>
    <col min="15121" max="15360" width="9.109375" style="1"/>
    <col min="15361" max="15361" width="25.109375" style="1" customWidth="1"/>
    <col min="15362" max="15362" width="31.5546875" style="1" customWidth="1"/>
    <col min="15363" max="15363" width="15.6640625" style="1" customWidth="1"/>
    <col min="15364" max="15364" width="21.44140625" style="1" customWidth="1"/>
    <col min="15365" max="15365" width="19.5546875" style="1" customWidth="1"/>
    <col min="15366" max="15366" width="17.109375" style="1" customWidth="1"/>
    <col min="15367" max="15367" width="21.109375" style="1" customWidth="1"/>
    <col min="15368" max="15368" width="22" style="1" customWidth="1"/>
    <col min="15369" max="15369" width="10.44140625" style="1" customWidth="1"/>
    <col min="15370" max="15370" width="11.6640625" style="1" customWidth="1"/>
    <col min="15371" max="15372" width="9.5546875" style="1" customWidth="1"/>
    <col min="15373" max="15373" width="10.109375" style="1" customWidth="1"/>
    <col min="15374" max="15375" width="12" style="1" customWidth="1"/>
    <col min="15376" max="15376" width="12.33203125" style="1" customWidth="1"/>
    <col min="15377" max="15616" width="9.109375" style="1"/>
    <col min="15617" max="15617" width="25.109375" style="1" customWidth="1"/>
    <col min="15618" max="15618" width="31.5546875" style="1" customWidth="1"/>
    <col min="15619" max="15619" width="15.6640625" style="1" customWidth="1"/>
    <col min="15620" max="15620" width="21.44140625" style="1" customWidth="1"/>
    <col min="15621" max="15621" width="19.5546875" style="1" customWidth="1"/>
    <col min="15622" max="15622" width="17.109375" style="1" customWidth="1"/>
    <col min="15623" max="15623" width="21.109375" style="1" customWidth="1"/>
    <col min="15624" max="15624" width="22" style="1" customWidth="1"/>
    <col min="15625" max="15625" width="10.44140625" style="1" customWidth="1"/>
    <col min="15626" max="15626" width="11.6640625" style="1" customWidth="1"/>
    <col min="15627" max="15628" width="9.5546875" style="1" customWidth="1"/>
    <col min="15629" max="15629" width="10.109375" style="1" customWidth="1"/>
    <col min="15630" max="15631" width="12" style="1" customWidth="1"/>
    <col min="15632" max="15632" width="12.33203125" style="1" customWidth="1"/>
    <col min="15633" max="15872" width="9.109375" style="1"/>
    <col min="15873" max="15873" width="25.109375" style="1" customWidth="1"/>
    <col min="15874" max="15874" width="31.5546875" style="1" customWidth="1"/>
    <col min="15875" max="15875" width="15.6640625" style="1" customWidth="1"/>
    <col min="15876" max="15876" width="21.44140625" style="1" customWidth="1"/>
    <col min="15877" max="15877" width="19.5546875" style="1" customWidth="1"/>
    <col min="15878" max="15878" width="17.109375" style="1" customWidth="1"/>
    <col min="15879" max="15879" width="21.109375" style="1" customWidth="1"/>
    <col min="15880" max="15880" width="22" style="1" customWidth="1"/>
    <col min="15881" max="15881" width="10.44140625" style="1" customWidth="1"/>
    <col min="15882" max="15882" width="11.6640625" style="1" customWidth="1"/>
    <col min="15883" max="15884" width="9.5546875" style="1" customWidth="1"/>
    <col min="15885" max="15885" width="10.109375" style="1" customWidth="1"/>
    <col min="15886" max="15887" width="12" style="1" customWidth="1"/>
    <col min="15888" max="15888" width="12.33203125" style="1" customWidth="1"/>
    <col min="15889" max="16128" width="9.109375" style="1"/>
    <col min="16129" max="16129" width="25.109375" style="1" customWidth="1"/>
    <col min="16130" max="16130" width="31.5546875" style="1" customWidth="1"/>
    <col min="16131" max="16131" width="15.6640625" style="1" customWidth="1"/>
    <col min="16132" max="16132" width="21.44140625" style="1" customWidth="1"/>
    <col min="16133" max="16133" width="19.5546875" style="1" customWidth="1"/>
    <col min="16134" max="16134" width="17.109375" style="1" customWidth="1"/>
    <col min="16135" max="16135" width="21.109375" style="1" customWidth="1"/>
    <col min="16136" max="16136" width="22" style="1" customWidth="1"/>
    <col min="16137" max="16137" width="10.44140625" style="1" customWidth="1"/>
    <col min="16138" max="16138" width="11.6640625" style="1" customWidth="1"/>
    <col min="16139" max="16140" width="9.5546875" style="1" customWidth="1"/>
    <col min="16141" max="16141" width="10.109375" style="1" customWidth="1"/>
    <col min="16142" max="16143" width="12" style="1" customWidth="1"/>
    <col min="16144" max="16144" width="12.33203125" style="1" customWidth="1"/>
    <col min="16145" max="16384" width="9.109375" style="1"/>
  </cols>
  <sheetData>
    <row r="1" spans="1:230" ht="39.75" customHeight="1" x14ac:dyDescent="0.3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230" ht="15" customHeight="1" thickBot="1" x14ac:dyDescent="0.35"/>
    <row r="3" spans="1:230" s="8" customFormat="1" ht="28.5" customHeight="1" thickBot="1" x14ac:dyDescent="0.35">
      <c r="A3" s="2" t="s">
        <v>1</v>
      </c>
      <c r="B3" s="3" t="s">
        <v>2</v>
      </c>
      <c r="C3" s="4" t="s">
        <v>3</v>
      </c>
      <c r="D3" s="5" t="s">
        <v>4</v>
      </c>
      <c r="E3" s="6" t="s">
        <v>5</v>
      </c>
      <c r="F3" s="4" t="s">
        <v>6</v>
      </c>
      <c r="G3" s="5" t="s">
        <v>7</v>
      </c>
      <c r="H3" s="7" t="s">
        <v>8</v>
      </c>
      <c r="J3" s="9"/>
      <c r="K3" s="9"/>
      <c r="L3" s="9"/>
      <c r="M3" s="9"/>
      <c r="N3" s="97"/>
      <c r="O3" s="97"/>
      <c r="P3" s="97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</row>
    <row r="4" spans="1:230" s="8" customFormat="1" ht="18" customHeight="1" x14ac:dyDescent="0.3">
      <c r="A4" s="136" t="s">
        <v>9</v>
      </c>
      <c r="B4" s="10" t="s">
        <v>10</v>
      </c>
      <c r="C4" s="11">
        <v>-45.7</v>
      </c>
      <c r="D4" s="11">
        <v>-51.75</v>
      </c>
      <c r="E4" s="12">
        <v>-49.09</v>
      </c>
      <c r="F4" s="13">
        <f t="shared" ref="F4:H10" si="0">RANK(C4,$C4:$E4,0)</f>
        <v>1</v>
      </c>
      <c r="G4" s="13">
        <f>RANK(D4,C$4:E$4,0)</f>
        <v>3</v>
      </c>
      <c r="H4" s="14">
        <f>RANK(E4,C$4:E$4,0)</f>
        <v>2</v>
      </c>
      <c r="J4" s="9"/>
      <c r="K4" s="9"/>
      <c r="L4" s="9"/>
      <c r="M4" s="9"/>
      <c r="N4" s="97"/>
      <c r="O4" s="97"/>
      <c r="P4" s="97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</row>
    <row r="5" spans="1:230" s="8" customFormat="1" ht="19.5" customHeight="1" x14ac:dyDescent="0.3">
      <c r="A5" s="137"/>
      <c r="B5" s="15" t="s">
        <v>11</v>
      </c>
      <c r="C5" s="16">
        <f>'[1]Couverture scanner 2G'!$H$8/100</f>
        <v>1</v>
      </c>
      <c r="D5" s="16">
        <f>'[1]Couverture scanner 2G'!$J$8/100</f>
        <v>0.99900000000000011</v>
      </c>
      <c r="E5" s="17">
        <f>'[1]Couverture scanner 2G'!$L$8/100</f>
        <v>0.99959999999999993</v>
      </c>
      <c r="F5" s="18">
        <f t="shared" si="0"/>
        <v>1</v>
      </c>
      <c r="G5" s="18">
        <f>RANK(D5,C$5:E$5,0)</f>
        <v>3</v>
      </c>
      <c r="H5" s="19">
        <f>RANK(E5,C$5:E$5,0)</f>
        <v>2</v>
      </c>
      <c r="J5" s="9"/>
      <c r="K5" s="9"/>
      <c r="L5" s="9"/>
      <c r="M5" s="9"/>
      <c r="N5" s="97"/>
      <c r="O5" s="97"/>
      <c r="P5" s="97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</row>
    <row r="6" spans="1:230" s="8" customFormat="1" ht="16.5" customHeight="1" x14ac:dyDescent="0.3">
      <c r="A6" s="137"/>
      <c r="B6" s="15" t="s">
        <v>12</v>
      </c>
      <c r="C6" s="20">
        <v>-57.65</v>
      </c>
      <c r="D6" s="20">
        <v>-63.24</v>
      </c>
      <c r="E6" s="21">
        <v>-61.29</v>
      </c>
      <c r="F6" s="18">
        <f t="shared" si="0"/>
        <v>1</v>
      </c>
      <c r="G6" s="18">
        <f>RANK(D6,C$6:E$6,0)</f>
        <v>3</v>
      </c>
      <c r="H6" s="19">
        <f>RANK(E6,C$6:E$6,0)</f>
        <v>2</v>
      </c>
      <c r="J6" s="9"/>
      <c r="K6" s="9"/>
      <c r="L6" s="9"/>
      <c r="M6" s="9"/>
      <c r="N6" s="97"/>
      <c r="O6" s="97"/>
      <c r="P6" s="97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</row>
    <row r="7" spans="1:230" s="8" customFormat="1" ht="15" customHeight="1" x14ac:dyDescent="0.25">
      <c r="A7" s="137"/>
      <c r="B7" s="15" t="s">
        <v>13</v>
      </c>
      <c r="C7" s="22">
        <f>1-'[1]Couverture 3G'!$J$39/100</f>
        <v>0.99919999999999998</v>
      </c>
      <c r="D7" s="22">
        <f>1-'[1]Couverture 3G'!$K$39/100</f>
        <v>0.996</v>
      </c>
      <c r="E7" s="23">
        <f>1-'[1]Couverture 3G'!$L$39/100</f>
        <v>0.99929999999999997</v>
      </c>
      <c r="F7" s="18">
        <f t="shared" si="0"/>
        <v>2</v>
      </c>
      <c r="G7" s="18">
        <f>RANK(D7,C$7:E$7,0)</f>
        <v>3</v>
      </c>
      <c r="H7" s="19">
        <f>RANK(E7,C$7:E$7,0)</f>
        <v>1</v>
      </c>
      <c r="J7" s="9"/>
      <c r="K7" s="9"/>
      <c r="L7" s="9"/>
      <c r="M7" s="9"/>
      <c r="N7" s="97"/>
      <c r="O7" s="97"/>
      <c r="P7" s="97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</row>
    <row r="8" spans="1:230" s="8" customFormat="1" ht="15" customHeight="1" x14ac:dyDescent="0.25">
      <c r="A8" s="137"/>
      <c r="B8" s="15" t="s">
        <v>14</v>
      </c>
      <c r="C8" s="22">
        <v>-67.88</v>
      </c>
      <c r="D8" s="22">
        <v>-72.58</v>
      </c>
      <c r="E8" s="23">
        <v>-69.89</v>
      </c>
      <c r="F8" s="18">
        <f t="shared" si="0"/>
        <v>1</v>
      </c>
      <c r="G8" s="18">
        <f t="shared" si="0"/>
        <v>3</v>
      </c>
      <c r="H8" s="19">
        <f t="shared" si="0"/>
        <v>2</v>
      </c>
      <c r="J8" s="9"/>
      <c r="K8" s="9"/>
      <c r="L8" s="9"/>
      <c r="M8" s="9"/>
      <c r="N8" s="97"/>
      <c r="O8" s="97"/>
      <c r="P8" s="97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</row>
    <row r="9" spans="1:230" s="8" customFormat="1" ht="15" customHeight="1" thickBot="1" x14ac:dyDescent="0.35">
      <c r="A9" s="138"/>
      <c r="B9" s="24" t="s">
        <v>15</v>
      </c>
      <c r="C9" s="25">
        <f>1-'[1]Couverture scanner 4G'!$J$35/100</f>
        <v>0.99780000000000002</v>
      </c>
      <c r="D9" s="25">
        <f>1-'[1]Couverture scanner 4G'!$K$35/100</f>
        <v>0.99619999999999997</v>
      </c>
      <c r="E9" s="26">
        <f>1-'[1]Couverture scanner 4G'!$L$35/100</f>
        <v>0.99750000000000005</v>
      </c>
      <c r="F9" s="27">
        <f t="shared" si="0"/>
        <v>1</v>
      </c>
      <c r="G9" s="27">
        <f t="shared" si="0"/>
        <v>3</v>
      </c>
      <c r="H9" s="28">
        <f t="shared" si="0"/>
        <v>2</v>
      </c>
      <c r="J9" s="9"/>
      <c r="K9" s="9"/>
      <c r="L9" s="9"/>
      <c r="M9" s="9"/>
      <c r="N9" s="97"/>
      <c r="O9" s="97"/>
      <c r="P9" s="97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</row>
    <row r="10" spans="1:230" s="8" customFormat="1" ht="15" customHeight="1" x14ac:dyDescent="0.3">
      <c r="A10" s="157" t="s">
        <v>16</v>
      </c>
      <c r="B10" s="29" t="s">
        <v>17</v>
      </c>
      <c r="C10" s="30">
        <f>[1]KPI!E24</f>
        <v>0.98950233281493005</v>
      </c>
      <c r="D10" s="30">
        <f>[1]KPI!F24</f>
        <v>0.99139865370231861</v>
      </c>
      <c r="E10" s="30">
        <f>[1]KPI!G24</f>
        <v>0.99850579006350393</v>
      </c>
      <c r="F10" s="13">
        <f t="shared" si="0"/>
        <v>3</v>
      </c>
      <c r="G10" s="13">
        <f t="shared" si="0"/>
        <v>2</v>
      </c>
      <c r="H10" s="14">
        <f t="shared" si="0"/>
        <v>1</v>
      </c>
      <c r="J10" s="9"/>
      <c r="K10" s="9"/>
      <c r="L10" s="9"/>
      <c r="M10" s="9"/>
      <c r="N10" s="97"/>
      <c r="O10" s="97"/>
      <c r="P10" s="97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</row>
    <row r="11" spans="1:230" s="8" customFormat="1" ht="15" customHeight="1" x14ac:dyDescent="0.25">
      <c r="A11" s="158"/>
      <c r="B11" s="31" t="s">
        <v>18</v>
      </c>
      <c r="C11" s="32">
        <v>5.69</v>
      </c>
      <c r="D11" s="32">
        <v>5.15</v>
      </c>
      <c r="E11" s="33">
        <v>4.83</v>
      </c>
      <c r="F11" s="18">
        <f t="shared" ref="F11:H12" si="1">RANK(C11,$C11:$E11,1)</f>
        <v>3</v>
      </c>
      <c r="G11" s="18">
        <f t="shared" si="1"/>
        <v>2</v>
      </c>
      <c r="H11" s="19">
        <f t="shared" si="1"/>
        <v>1</v>
      </c>
      <c r="J11" s="9"/>
      <c r="K11" s="9"/>
      <c r="L11" s="9"/>
      <c r="M11" s="9"/>
      <c r="N11" s="97"/>
      <c r="O11" s="97"/>
      <c r="P11" s="97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</row>
    <row r="12" spans="1:230" s="8" customFormat="1" ht="15" customHeight="1" x14ac:dyDescent="0.25">
      <c r="A12" s="158"/>
      <c r="B12" s="34" t="s">
        <v>19</v>
      </c>
      <c r="C12" s="35">
        <f>[1]KPI!E32</f>
        <v>1.6110019646365423E-2</v>
      </c>
      <c r="D12" s="35">
        <f>[1]KPI!F32</f>
        <v>1.3956997359486986E-2</v>
      </c>
      <c r="E12" s="35">
        <f>[1]KPI!G32</f>
        <v>4.8634493078937528E-3</v>
      </c>
      <c r="F12" s="18">
        <f t="shared" si="1"/>
        <v>3</v>
      </c>
      <c r="G12" s="18">
        <f t="shared" si="1"/>
        <v>2</v>
      </c>
      <c r="H12" s="19">
        <f t="shared" si="1"/>
        <v>1</v>
      </c>
      <c r="J12" s="9"/>
      <c r="K12" s="9"/>
      <c r="L12" s="9"/>
      <c r="M12" s="9"/>
      <c r="N12" s="97"/>
      <c r="O12" s="97"/>
      <c r="P12" s="97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</row>
    <row r="13" spans="1:230" s="8" customFormat="1" ht="15" customHeight="1" thickBot="1" x14ac:dyDescent="0.3">
      <c r="A13" s="159"/>
      <c r="B13" s="36" t="s">
        <v>20</v>
      </c>
      <c r="C13" s="37">
        <v>3.65</v>
      </c>
      <c r="D13" s="37">
        <v>3.85</v>
      </c>
      <c r="E13" s="38">
        <v>3.83</v>
      </c>
      <c r="F13" s="27">
        <f t="shared" ref="F13:H14" si="2">RANK(C13,$C13:$E13,0)</f>
        <v>3</v>
      </c>
      <c r="G13" s="27">
        <f t="shared" si="2"/>
        <v>1</v>
      </c>
      <c r="H13" s="28">
        <f t="shared" si="2"/>
        <v>2</v>
      </c>
      <c r="J13" s="9"/>
      <c r="K13" s="9"/>
      <c r="L13" s="9"/>
      <c r="M13" s="9"/>
      <c r="N13" s="97"/>
      <c r="O13" s="97"/>
      <c r="P13" s="97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</row>
    <row r="14" spans="1:230" s="8" customFormat="1" ht="15" customHeight="1" x14ac:dyDescent="0.3">
      <c r="A14" s="157" t="s">
        <v>21</v>
      </c>
      <c r="B14" s="29" t="s">
        <v>17</v>
      </c>
      <c r="C14" s="30">
        <f>[1]KPI!E52</f>
        <v>1</v>
      </c>
      <c r="D14" s="30">
        <f>[1]KPI!F52</f>
        <v>1</v>
      </c>
      <c r="E14" s="30">
        <f>[1]KPI!G52</f>
        <v>1</v>
      </c>
      <c r="F14" s="13">
        <f t="shared" si="2"/>
        <v>1</v>
      </c>
      <c r="G14" s="13">
        <f t="shared" si="2"/>
        <v>1</v>
      </c>
      <c r="H14" s="14">
        <f t="shared" si="2"/>
        <v>1</v>
      </c>
      <c r="J14" s="9"/>
      <c r="K14" s="9"/>
      <c r="L14" s="9"/>
      <c r="M14" s="9"/>
      <c r="N14" s="97"/>
      <c r="O14" s="97"/>
      <c r="P14" s="97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</row>
    <row r="15" spans="1:230" s="8" customFormat="1" ht="15" customHeight="1" x14ac:dyDescent="0.25">
      <c r="A15" s="158"/>
      <c r="B15" s="39" t="s">
        <v>18</v>
      </c>
      <c r="C15" s="40">
        <v>3.45</v>
      </c>
      <c r="D15" s="40">
        <v>2.46</v>
      </c>
      <c r="E15" s="41">
        <v>2.36</v>
      </c>
      <c r="F15" s="18">
        <f t="shared" ref="F15:H16" si="3">RANK(C15,$C15:$E15,1)</f>
        <v>3</v>
      </c>
      <c r="G15" s="18">
        <f t="shared" si="3"/>
        <v>2</v>
      </c>
      <c r="H15" s="19">
        <f t="shared" si="3"/>
        <v>1</v>
      </c>
      <c r="J15" s="9"/>
      <c r="K15" s="9"/>
      <c r="L15" s="9"/>
      <c r="M15" s="9"/>
      <c r="N15" s="97"/>
      <c r="O15" s="97"/>
      <c r="P15" s="97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</row>
    <row r="16" spans="1:230" s="8" customFormat="1" ht="15" customHeight="1" x14ac:dyDescent="0.25">
      <c r="A16" s="158"/>
      <c r="B16" s="34" t="s">
        <v>19</v>
      </c>
      <c r="C16" s="35">
        <f>[1]KPI!E57</f>
        <v>8.271298593879239E-3</v>
      </c>
      <c r="D16" s="35">
        <f>[1]KPI!F57</f>
        <v>1.9693020561830293E-2</v>
      </c>
      <c r="E16" s="35">
        <f>[1]KPI!G57</f>
        <v>5.0563982886036559E-3</v>
      </c>
      <c r="F16" s="18">
        <f t="shared" si="3"/>
        <v>2</v>
      </c>
      <c r="G16" s="18">
        <f t="shared" si="3"/>
        <v>3</v>
      </c>
      <c r="H16" s="19">
        <f t="shared" si="3"/>
        <v>1</v>
      </c>
      <c r="J16" s="9"/>
      <c r="K16" s="9"/>
      <c r="L16" s="9"/>
      <c r="M16" s="9"/>
      <c r="N16" s="97"/>
      <c r="O16" s="97"/>
      <c r="P16" s="97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</row>
    <row r="17" spans="1:231" s="8" customFormat="1" ht="15" customHeight="1" thickBot="1" x14ac:dyDescent="0.3">
      <c r="A17" s="159"/>
      <c r="B17" s="36" t="s">
        <v>22</v>
      </c>
      <c r="C17" s="37">
        <v>3.79</v>
      </c>
      <c r="D17" s="37">
        <v>3.78</v>
      </c>
      <c r="E17" s="38">
        <v>3.9</v>
      </c>
      <c r="F17" s="27">
        <f t="shared" ref="F17:H27" si="4">RANK(C17,$C17:$E17,0)</f>
        <v>2</v>
      </c>
      <c r="G17" s="27">
        <f t="shared" si="4"/>
        <v>3</v>
      </c>
      <c r="H17" s="28">
        <f t="shared" si="4"/>
        <v>1</v>
      </c>
      <c r="J17" s="9"/>
      <c r="K17" s="9"/>
      <c r="L17" s="9"/>
      <c r="M17" s="9"/>
      <c r="N17" s="97"/>
      <c r="O17" s="97"/>
      <c r="P17" s="97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</row>
    <row r="18" spans="1:231" s="8" customFormat="1" ht="15" customHeight="1" x14ac:dyDescent="0.3">
      <c r="A18" s="158" t="s">
        <v>23</v>
      </c>
      <c r="B18" s="42" t="s">
        <v>24</v>
      </c>
      <c r="C18" s="43">
        <f>[1]KPI!E75</f>
        <v>0.95073891625615758</v>
      </c>
      <c r="D18" s="43">
        <f>[1]KPI!F75</f>
        <v>0.94887927644514358</v>
      </c>
      <c r="E18" s="43">
        <f>[1]KPI!G75</f>
        <v>0.82446601941747577</v>
      </c>
      <c r="F18" s="18">
        <f t="shared" si="4"/>
        <v>1</v>
      </c>
      <c r="G18" s="18">
        <f t="shared" si="4"/>
        <v>2</v>
      </c>
      <c r="H18" s="19">
        <f t="shared" si="4"/>
        <v>3</v>
      </c>
      <c r="J18" s="9"/>
      <c r="K18" s="9"/>
      <c r="L18" s="9"/>
      <c r="M18" s="9"/>
      <c r="N18" s="97"/>
      <c r="O18" s="97"/>
      <c r="P18" s="97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</row>
    <row r="19" spans="1:231" s="8" customFormat="1" ht="28.2" thickBot="1" x14ac:dyDescent="0.35">
      <c r="A19" s="159"/>
      <c r="B19" s="44" t="s">
        <v>25</v>
      </c>
      <c r="C19" s="45">
        <f>[1]KPI!E77/1024</f>
        <v>33.337451171875003</v>
      </c>
      <c r="D19" s="45">
        <f>[1]KPI!F77/1024</f>
        <v>43.499140625000003</v>
      </c>
      <c r="E19" s="45">
        <f>[1]KPI!G77/1024</f>
        <v>19.838994140625001</v>
      </c>
      <c r="F19" s="27">
        <f t="shared" si="4"/>
        <v>2</v>
      </c>
      <c r="G19" s="27">
        <f t="shared" si="4"/>
        <v>1</v>
      </c>
      <c r="H19" s="28">
        <f t="shared" si="4"/>
        <v>3</v>
      </c>
      <c r="J19" s="9"/>
      <c r="K19" s="9"/>
      <c r="L19" s="9"/>
      <c r="M19" s="9"/>
      <c r="N19" s="97"/>
      <c r="O19" s="97"/>
      <c r="P19" s="97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</row>
    <row r="20" spans="1:231" s="8" customFormat="1" ht="27.6" x14ac:dyDescent="0.3">
      <c r="A20" s="157" t="s">
        <v>26</v>
      </c>
      <c r="B20" s="46" t="s">
        <v>27</v>
      </c>
      <c r="C20" s="47">
        <f>[1]KPI!$E$88/100</f>
        <v>0.96569999999999989</v>
      </c>
      <c r="D20" s="47">
        <f>[1]KPI!$F$88/100</f>
        <v>0.97650000000000003</v>
      </c>
      <c r="E20" s="47">
        <f>[1]KPI!$G$88/100</f>
        <v>0.96299999999999997</v>
      </c>
      <c r="F20" s="13">
        <f t="shared" si="4"/>
        <v>2</v>
      </c>
      <c r="G20" s="13">
        <f t="shared" si="4"/>
        <v>1</v>
      </c>
      <c r="H20" s="14">
        <f t="shared" si="4"/>
        <v>3</v>
      </c>
      <c r="J20" s="9"/>
      <c r="K20" s="9"/>
      <c r="L20" s="9"/>
      <c r="M20" s="9"/>
      <c r="N20" s="97"/>
      <c r="O20" s="97"/>
      <c r="P20" s="97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</row>
    <row r="21" spans="1:231" s="8" customFormat="1" ht="27.6" x14ac:dyDescent="0.3">
      <c r="A21" s="158"/>
      <c r="B21" s="48" t="s">
        <v>28</v>
      </c>
      <c r="C21" s="49">
        <f>[1]KPI!$E$89/1024</f>
        <v>13.5240234375</v>
      </c>
      <c r="D21" s="49">
        <f>[1]KPI!$F$89/1024</f>
        <v>7.6433007812499998</v>
      </c>
      <c r="E21" s="49">
        <f>[1]KPI!$G$89/1024</f>
        <v>5.6640820312500004</v>
      </c>
      <c r="F21" s="18">
        <f t="shared" si="4"/>
        <v>1</v>
      </c>
      <c r="G21" s="18">
        <f t="shared" si="4"/>
        <v>2</v>
      </c>
      <c r="H21" s="19">
        <f t="shared" si="4"/>
        <v>3</v>
      </c>
      <c r="J21" s="9"/>
      <c r="K21" s="9"/>
      <c r="L21" s="9"/>
      <c r="M21" s="9"/>
      <c r="N21" s="97"/>
      <c r="O21" s="97"/>
      <c r="P21" s="97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</row>
    <row r="22" spans="1:231" s="8" customFormat="1" ht="27.6" x14ac:dyDescent="0.3">
      <c r="A22" s="158"/>
      <c r="B22" s="48" t="s">
        <v>29</v>
      </c>
      <c r="C22" s="50">
        <f>[1]KPI!$E$97/100</f>
        <v>0.97199999999999998</v>
      </c>
      <c r="D22" s="50">
        <f>[1]KPI!$F$97/100</f>
        <v>0.9738</v>
      </c>
      <c r="E22" s="50">
        <f>[1]KPI!$G$97/100</f>
        <v>0.98599999999999999</v>
      </c>
      <c r="F22" s="18">
        <f t="shared" si="4"/>
        <v>3</v>
      </c>
      <c r="G22" s="18">
        <f t="shared" si="4"/>
        <v>2</v>
      </c>
      <c r="H22" s="19">
        <f t="shared" si="4"/>
        <v>1</v>
      </c>
      <c r="J22" s="9"/>
      <c r="K22" s="9"/>
      <c r="L22" s="9"/>
      <c r="M22" s="9"/>
      <c r="N22" s="97"/>
      <c r="O22" s="97"/>
      <c r="P22" s="97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</row>
    <row r="23" spans="1:231" s="8" customFormat="1" ht="28.2" thickBot="1" x14ac:dyDescent="0.35">
      <c r="A23" s="159"/>
      <c r="B23" s="51" t="s">
        <v>30</v>
      </c>
      <c r="C23" s="52">
        <f>[1]KPI!$E$98/1024</f>
        <v>2.6544238281250001</v>
      </c>
      <c r="D23" s="52">
        <f>[1]KPI!$F$98/1024</f>
        <v>2.1537890625</v>
      </c>
      <c r="E23" s="52">
        <f>[1]KPI!$G$98/1024</f>
        <v>2.3229296874999998</v>
      </c>
      <c r="F23" s="27">
        <f t="shared" si="4"/>
        <v>1</v>
      </c>
      <c r="G23" s="27">
        <f t="shared" si="4"/>
        <v>3</v>
      </c>
      <c r="H23" s="28">
        <f t="shared" si="4"/>
        <v>2</v>
      </c>
      <c r="J23" s="9"/>
      <c r="K23" s="9"/>
      <c r="L23" s="9"/>
      <c r="M23" s="9"/>
      <c r="N23" s="97"/>
      <c r="O23" s="97"/>
      <c r="P23" s="97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</row>
    <row r="24" spans="1:231" s="8" customFormat="1" ht="15" customHeight="1" x14ac:dyDescent="0.3">
      <c r="A24" s="136" t="s">
        <v>31</v>
      </c>
      <c r="B24" s="46" t="s">
        <v>27</v>
      </c>
      <c r="C24" s="47">
        <f>[1]KPI!$E$104/100</f>
        <v>0.91900000000000004</v>
      </c>
      <c r="D24" s="47">
        <f>[1]KPI!$F$104/100</f>
        <v>0.92030000000000001</v>
      </c>
      <c r="E24" s="47">
        <f>[1]KPI!$G$104/100</f>
        <v>0.8970999999999999</v>
      </c>
      <c r="F24" s="13">
        <f t="shared" si="4"/>
        <v>2</v>
      </c>
      <c r="G24" s="13">
        <f t="shared" si="4"/>
        <v>1</v>
      </c>
      <c r="H24" s="14">
        <f t="shared" si="4"/>
        <v>3</v>
      </c>
      <c r="J24" s="9"/>
      <c r="K24" s="9"/>
      <c r="L24" s="9"/>
      <c r="M24" s="9"/>
      <c r="N24" s="97"/>
      <c r="O24" s="97"/>
      <c r="P24" s="97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</row>
    <row r="25" spans="1:231" s="8" customFormat="1" ht="15" customHeight="1" x14ac:dyDescent="0.3">
      <c r="A25" s="137"/>
      <c r="B25" s="48" t="s">
        <v>28</v>
      </c>
      <c r="C25" s="49">
        <f>[1]KPI!$E$105/1024</f>
        <v>62.734482421875001</v>
      </c>
      <c r="D25" s="49">
        <f>[1]KPI!$F$105/1024</f>
        <v>69.093457031249997</v>
      </c>
      <c r="E25" s="49">
        <f>[1]KPI!$G$105/1024</f>
        <v>51.484746093749997</v>
      </c>
      <c r="F25" s="18">
        <f t="shared" si="4"/>
        <v>2</v>
      </c>
      <c r="G25" s="18">
        <f t="shared" si="4"/>
        <v>1</v>
      </c>
      <c r="H25" s="19">
        <f t="shared" si="4"/>
        <v>3</v>
      </c>
      <c r="J25" s="9"/>
      <c r="K25" s="9"/>
      <c r="L25" s="9"/>
      <c r="M25" s="9"/>
      <c r="N25" s="97"/>
      <c r="O25" s="97"/>
      <c r="P25" s="97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</row>
    <row r="26" spans="1:231" s="8" customFormat="1" ht="15" customHeight="1" x14ac:dyDescent="0.3">
      <c r="A26" s="137"/>
      <c r="B26" s="48" t="s">
        <v>29</v>
      </c>
      <c r="C26" s="50">
        <f>[1]KPI!$E$111/100</f>
        <v>0.93269999999999997</v>
      </c>
      <c r="D26" s="50">
        <f>[1]KPI!$F$111/100</f>
        <v>0.93169999999999997</v>
      </c>
      <c r="E26" s="50">
        <f>[1]KPI!$G$111/100</f>
        <v>0.91989999999999994</v>
      </c>
      <c r="F26" s="18">
        <f t="shared" si="4"/>
        <v>1</v>
      </c>
      <c r="G26" s="18">
        <f t="shared" si="4"/>
        <v>2</v>
      </c>
      <c r="H26" s="19">
        <f t="shared" si="4"/>
        <v>3</v>
      </c>
      <c r="J26" s="9"/>
      <c r="K26" s="9"/>
      <c r="L26" s="9"/>
      <c r="M26" s="9"/>
      <c r="N26" s="97"/>
      <c r="O26" s="97"/>
      <c r="P26" s="97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</row>
    <row r="27" spans="1:231" s="8" customFormat="1" ht="15" customHeight="1" thickBot="1" x14ac:dyDescent="0.35">
      <c r="A27" s="138"/>
      <c r="B27" s="53" t="s">
        <v>30</v>
      </c>
      <c r="C27" s="52">
        <f>[1]KPI!$E$112/1024</f>
        <v>27.680888671875</v>
      </c>
      <c r="D27" s="52">
        <f>[1]KPI!$F$112/1024</f>
        <v>23.817080078124999</v>
      </c>
      <c r="E27" s="52">
        <f>[1]KPI!$G$112/1024</f>
        <v>24.863330078124999</v>
      </c>
      <c r="F27" s="27">
        <f t="shared" si="4"/>
        <v>1</v>
      </c>
      <c r="G27" s="27">
        <f t="shared" si="4"/>
        <v>3</v>
      </c>
      <c r="H27" s="28">
        <f t="shared" si="4"/>
        <v>2</v>
      </c>
      <c r="J27" s="9"/>
      <c r="K27" s="9"/>
      <c r="L27" s="9"/>
      <c r="M27" s="9"/>
      <c r="N27" s="97"/>
      <c r="O27" s="97"/>
      <c r="P27" s="97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</row>
    <row r="28" spans="1:231" s="8" customFormat="1" ht="28.5" customHeight="1" thickBot="1" x14ac:dyDescent="0.35">
      <c r="A28" s="139" t="s">
        <v>32</v>
      </c>
      <c r="B28" s="140"/>
      <c r="C28" s="140"/>
      <c r="D28" s="140"/>
      <c r="E28" s="141"/>
      <c r="F28" s="54" t="str">
        <f>CONCATENATE(COUNTIF(F4:F27,1),"/24")</f>
        <v>11/24</v>
      </c>
      <c r="G28" s="54" t="str">
        <f>CONCATENATE(COUNTIF(G4:G27,1),"/24")</f>
        <v>6/24</v>
      </c>
      <c r="H28" s="55" t="str">
        <f>CONCATENATE(COUNTIF(H4:H27,1),"/24")</f>
        <v>9/24</v>
      </c>
      <c r="I28" s="9"/>
      <c r="K28" s="9"/>
      <c r="L28" s="9"/>
      <c r="M28" s="9"/>
      <c r="N28" s="97"/>
      <c r="O28" s="97"/>
      <c r="P28" s="97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</row>
    <row r="29" spans="1:231" s="8" customFormat="1" ht="28.5" customHeight="1" x14ac:dyDescent="0.3">
      <c r="A29" s="56"/>
      <c r="B29" s="56"/>
      <c r="C29" s="56"/>
      <c r="D29" s="56"/>
      <c r="E29" s="56"/>
      <c r="F29" s="56"/>
      <c r="G29" s="56"/>
      <c r="H29" s="56"/>
      <c r="I29" s="9"/>
      <c r="K29" s="9"/>
      <c r="L29" s="9"/>
      <c r="M29" s="9"/>
      <c r="N29" s="97"/>
      <c r="O29" s="97"/>
      <c r="P29" s="97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</row>
    <row r="30" spans="1:231" ht="35.25" customHeight="1" x14ac:dyDescent="0.3"/>
    <row r="31" spans="1:231" ht="39.75" customHeight="1" x14ac:dyDescent="0.3">
      <c r="A31" s="142" t="s">
        <v>33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</row>
    <row r="32" spans="1:231" ht="15.75" customHeight="1" x14ac:dyDescent="0.3">
      <c r="A32" s="143" t="s">
        <v>34</v>
      </c>
      <c r="B32" s="144"/>
      <c r="C32" s="144"/>
      <c r="D32" s="144"/>
      <c r="E32" s="144"/>
      <c r="F32" s="144"/>
      <c r="G32" s="145"/>
      <c r="H32" s="146"/>
      <c r="I32" s="147"/>
      <c r="J32" s="144"/>
      <c r="K32" s="144"/>
      <c r="L32" s="144"/>
      <c r="M32" s="144"/>
      <c r="N32" s="144"/>
      <c r="O32" s="144"/>
      <c r="P32" s="148"/>
    </row>
    <row r="33" spans="1:18" ht="15" customHeight="1" x14ac:dyDescent="0.3">
      <c r="A33" s="57"/>
      <c r="B33" s="57"/>
      <c r="C33" s="57"/>
      <c r="D33" s="57"/>
      <c r="E33" s="57"/>
      <c r="F33" s="57"/>
      <c r="G33" s="58"/>
      <c r="H33" s="59"/>
      <c r="I33" s="60"/>
      <c r="J33" s="57"/>
      <c r="K33" s="57"/>
      <c r="L33" s="57"/>
      <c r="M33" s="57"/>
      <c r="N33" s="149" t="s">
        <v>35</v>
      </c>
      <c r="O33" s="150"/>
      <c r="P33" s="151"/>
    </row>
    <row r="34" spans="1:18" s="65" customFormat="1" ht="76.5" customHeight="1" x14ac:dyDescent="0.3">
      <c r="A34" s="61"/>
      <c r="B34" s="61" t="s">
        <v>36</v>
      </c>
      <c r="C34" s="61" t="s">
        <v>37</v>
      </c>
      <c r="D34" s="61" t="s">
        <v>38</v>
      </c>
      <c r="E34" s="61" t="s">
        <v>39</v>
      </c>
      <c r="F34" s="61" t="s">
        <v>40</v>
      </c>
      <c r="G34" s="62" t="s">
        <v>41</v>
      </c>
      <c r="H34" s="63" t="s">
        <v>42</v>
      </c>
      <c r="I34" s="64" t="s">
        <v>43</v>
      </c>
      <c r="J34" s="61"/>
      <c r="K34" s="61" t="s">
        <v>41</v>
      </c>
      <c r="L34" s="61" t="s">
        <v>42</v>
      </c>
      <c r="M34" s="61" t="s">
        <v>43</v>
      </c>
      <c r="N34" s="98" t="s">
        <v>41</v>
      </c>
      <c r="O34" s="99" t="s">
        <v>42</v>
      </c>
      <c r="P34" s="100" t="s">
        <v>43</v>
      </c>
    </row>
    <row r="35" spans="1:18" ht="15" customHeight="1" x14ac:dyDescent="0.3">
      <c r="A35" s="152" t="s">
        <v>44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4"/>
    </row>
    <row r="36" spans="1:18" ht="16.5" customHeight="1" x14ac:dyDescent="0.3">
      <c r="A36" s="66" t="s">
        <v>45</v>
      </c>
      <c r="B36" s="67">
        <v>0.9</v>
      </c>
      <c r="C36" s="67">
        <v>1</v>
      </c>
      <c r="D36" s="68">
        <v>0.25</v>
      </c>
      <c r="E36" s="67">
        <v>1</v>
      </c>
      <c r="F36" s="67">
        <v>0.4</v>
      </c>
      <c r="G36" s="108">
        <v>0.99371069182389937</v>
      </c>
      <c r="H36" s="109">
        <v>0.99598393574297184</v>
      </c>
      <c r="I36" s="110">
        <v>1</v>
      </c>
      <c r="J36" s="72"/>
      <c r="K36" s="49">
        <f t="shared" ref="K36:K41" si="5">MIN(MAX((G36-B36)/(C36-B36)*100,0),100)</f>
        <v>93.710691823899367</v>
      </c>
      <c r="L36" s="49">
        <f t="shared" ref="L36:L41" si="6">MIN(MAX((H36-B36)/(C36-B36)*100,0),100)</f>
        <v>95.983935742971838</v>
      </c>
      <c r="M36" s="49">
        <f t="shared" ref="M36:M41" si="7">MIN(MAX((I36-B36)/(C36-B36)*100,0),100)</f>
        <v>100</v>
      </c>
      <c r="N36" s="49">
        <f t="shared" ref="N36:N41" si="8">K36*D36*E36*F36</f>
        <v>9.3710691823899364</v>
      </c>
      <c r="O36" s="49">
        <f t="shared" ref="O36:O41" si="9">L36*E36*F36*D36</f>
        <v>9.5983935742971838</v>
      </c>
      <c r="P36" s="49">
        <f t="shared" ref="P36:P41" si="10">M36*F36*D36*E36</f>
        <v>10</v>
      </c>
      <c r="Q36" s="107">
        <f>F36*E36*D36</f>
        <v>0.1</v>
      </c>
    </row>
    <row r="37" spans="1:18" ht="16.5" customHeight="1" x14ac:dyDescent="0.3">
      <c r="A37" s="66" t="s">
        <v>46</v>
      </c>
      <c r="B37" s="67">
        <v>0.1</v>
      </c>
      <c r="C37" s="67">
        <v>0</v>
      </c>
      <c r="D37" s="68">
        <v>0.25</v>
      </c>
      <c r="E37" s="67">
        <v>1</v>
      </c>
      <c r="F37" s="67">
        <v>0.4</v>
      </c>
      <c r="G37" s="69">
        <v>9.4936708860759497E-3</v>
      </c>
      <c r="H37" s="70">
        <v>0</v>
      </c>
      <c r="I37" s="71">
        <v>7.7220077220077222E-3</v>
      </c>
      <c r="J37" s="72"/>
      <c r="K37" s="49">
        <f t="shared" si="5"/>
        <v>90.506329113924053</v>
      </c>
      <c r="L37" s="49">
        <f t="shared" si="6"/>
        <v>100</v>
      </c>
      <c r="M37" s="49">
        <f t="shared" si="7"/>
        <v>92.277992277992283</v>
      </c>
      <c r="N37" s="49">
        <f t="shared" si="8"/>
        <v>9.0506329113924053</v>
      </c>
      <c r="O37" s="49">
        <f t="shared" si="9"/>
        <v>10</v>
      </c>
      <c r="P37" s="49">
        <f t="shared" si="10"/>
        <v>9.2277992277992293</v>
      </c>
      <c r="Q37" s="107">
        <f t="shared" ref="Q37:Q54" si="11">F37*E37*D37</f>
        <v>0.1</v>
      </c>
      <c r="R37" s="73"/>
    </row>
    <row r="38" spans="1:18" ht="16.5" customHeight="1" x14ac:dyDescent="0.3">
      <c r="A38" s="66" t="s">
        <v>47</v>
      </c>
      <c r="B38" s="74">
        <v>2.5</v>
      </c>
      <c r="C38" s="75">
        <v>5</v>
      </c>
      <c r="D38" s="68">
        <v>0.15</v>
      </c>
      <c r="E38" s="67">
        <v>1</v>
      </c>
      <c r="F38" s="67">
        <v>0.4</v>
      </c>
      <c r="G38" s="76">
        <v>3.71</v>
      </c>
      <c r="H38" s="77">
        <v>4.1399999999999997</v>
      </c>
      <c r="I38" s="78">
        <v>4.13</v>
      </c>
      <c r="J38" s="72"/>
      <c r="K38" s="49">
        <f t="shared" si="5"/>
        <v>48.4</v>
      </c>
      <c r="L38" s="49">
        <f t="shared" si="6"/>
        <v>65.599999999999994</v>
      </c>
      <c r="M38" s="49">
        <f t="shared" si="7"/>
        <v>65.199999999999989</v>
      </c>
      <c r="N38" s="49">
        <f t="shared" si="8"/>
        <v>2.9039999999999999</v>
      </c>
      <c r="O38" s="49">
        <f t="shared" si="9"/>
        <v>3.9359999999999995</v>
      </c>
      <c r="P38" s="49">
        <f t="shared" si="10"/>
        <v>3.9119999999999995</v>
      </c>
      <c r="Q38" s="107">
        <f t="shared" si="11"/>
        <v>0.06</v>
      </c>
    </row>
    <row r="39" spans="1:18" ht="16.5" customHeight="1" x14ac:dyDescent="0.3">
      <c r="A39" s="66" t="s">
        <v>48</v>
      </c>
      <c r="B39" s="67">
        <v>0.1</v>
      </c>
      <c r="C39" s="79">
        <v>0</v>
      </c>
      <c r="D39" s="68">
        <v>0.1</v>
      </c>
      <c r="E39" s="67">
        <v>1</v>
      </c>
      <c r="F39" s="67">
        <v>0.4</v>
      </c>
      <c r="G39" s="80">
        <v>7.4000000000000003E-3</v>
      </c>
      <c r="H39" s="81">
        <v>2.3E-3</v>
      </c>
      <c r="I39" s="82">
        <v>1.6000000000000001E-3</v>
      </c>
      <c r="J39" s="72"/>
      <c r="K39" s="49">
        <f t="shared" si="5"/>
        <v>92.6</v>
      </c>
      <c r="L39" s="49">
        <f t="shared" si="6"/>
        <v>97.7</v>
      </c>
      <c r="M39" s="49">
        <f t="shared" si="7"/>
        <v>98.4</v>
      </c>
      <c r="N39" s="49">
        <f t="shared" si="8"/>
        <v>3.7040000000000002</v>
      </c>
      <c r="O39" s="49">
        <f t="shared" si="9"/>
        <v>3.9080000000000008</v>
      </c>
      <c r="P39" s="49">
        <f t="shared" si="10"/>
        <v>3.9360000000000008</v>
      </c>
      <c r="Q39" s="107">
        <f t="shared" si="11"/>
        <v>4.0000000000000008E-2</v>
      </c>
    </row>
    <row r="40" spans="1:18" ht="16.5" customHeight="1" x14ac:dyDescent="0.3">
      <c r="A40" s="66" t="s">
        <v>49</v>
      </c>
      <c r="B40" s="74">
        <v>10</v>
      </c>
      <c r="C40" s="75">
        <v>3</v>
      </c>
      <c r="D40" s="68">
        <v>0.15</v>
      </c>
      <c r="E40" s="67">
        <v>1</v>
      </c>
      <c r="F40" s="67">
        <v>0.4</v>
      </c>
      <c r="G40" s="101">
        <v>5.12</v>
      </c>
      <c r="H40" s="102">
        <v>3.46</v>
      </c>
      <c r="I40" s="103">
        <v>2.93</v>
      </c>
      <c r="J40" s="83"/>
      <c r="K40" s="49">
        <f t="shared" si="5"/>
        <v>69.714285714285722</v>
      </c>
      <c r="L40" s="49">
        <f t="shared" si="6"/>
        <v>93.428571428571431</v>
      </c>
      <c r="M40" s="49">
        <f t="shared" si="7"/>
        <v>100</v>
      </c>
      <c r="N40" s="49">
        <f t="shared" si="8"/>
        <v>4.1828571428571433</v>
      </c>
      <c r="O40" s="49">
        <f t="shared" si="9"/>
        <v>5.6057142857142859</v>
      </c>
      <c r="P40" s="49">
        <f t="shared" si="10"/>
        <v>6</v>
      </c>
      <c r="Q40" s="107">
        <f t="shared" si="11"/>
        <v>0.06</v>
      </c>
    </row>
    <row r="41" spans="1:18" ht="16.5" customHeight="1" x14ac:dyDescent="0.3">
      <c r="A41" s="66" t="s">
        <v>50</v>
      </c>
      <c r="B41" s="67">
        <v>0.03</v>
      </c>
      <c r="C41" s="68">
        <v>0</v>
      </c>
      <c r="D41" s="68">
        <v>0.1</v>
      </c>
      <c r="E41" s="67">
        <v>1</v>
      </c>
      <c r="F41" s="67">
        <v>0.4</v>
      </c>
      <c r="G41" s="84">
        <v>9.4000000000000004E-3</v>
      </c>
      <c r="H41" s="85">
        <v>0</v>
      </c>
      <c r="I41" s="86">
        <v>0</v>
      </c>
      <c r="J41" s="83"/>
      <c r="K41" s="49">
        <f t="shared" si="5"/>
        <v>68.666666666666671</v>
      </c>
      <c r="L41" s="49">
        <f t="shared" si="6"/>
        <v>100</v>
      </c>
      <c r="M41" s="49">
        <f t="shared" si="7"/>
        <v>100</v>
      </c>
      <c r="N41" s="49">
        <f t="shared" si="8"/>
        <v>2.746666666666667</v>
      </c>
      <c r="O41" s="49">
        <f t="shared" si="9"/>
        <v>4</v>
      </c>
      <c r="P41" s="49">
        <f t="shared" si="10"/>
        <v>4</v>
      </c>
      <c r="Q41" s="107">
        <f t="shared" si="11"/>
        <v>4.0000000000000008E-2</v>
      </c>
    </row>
    <row r="42" spans="1:18" ht="16.5" customHeight="1" x14ac:dyDescent="0.3">
      <c r="A42" s="155" t="s">
        <v>69</v>
      </c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87">
        <f>SUM(N36:N41)</f>
        <v>31.959225903306152</v>
      </c>
      <c r="O42" s="87">
        <f>SUM(O36:O41)</f>
        <v>37.04810786001147</v>
      </c>
      <c r="P42" s="87">
        <f>SUM(P36:P41)</f>
        <v>37.07579922779923</v>
      </c>
      <c r="Q42" s="107"/>
    </row>
    <row r="43" spans="1:18" ht="15" customHeight="1" x14ac:dyDescent="0.3">
      <c r="A43" s="152" t="s">
        <v>51</v>
      </c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4"/>
      <c r="Q43" s="107"/>
    </row>
    <row r="44" spans="1:18" ht="37.5" customHeight="1" x14ac:dyDescent="0.3">
      <c r="A44" s="66" t="s">
        <v>56</v>
      </c>
      <c r="B44" s="67">
        <v>0.8</v>
      </c>
      <c r="C44" s="67">
        <v>1</v>
      </c>
      <c r="D44" s="79">
        <v>0.22</v>
      </c>
      <c r="E44" s="79">
        <v>0.8</v>
      </c>
      <c r="F44" s="67">
        <v>0.6</v>
      </c>
      <c r="G44" s="84">
        <v>1</v>
      </c>
      <c r="H44" s="85">
        <v>0.96399999999999997</v>
      </c>
      <c r="I44" s="86">
        <v>1</v>
      </c>
      <c r="J44" s="72"/>
      <c r="K44" s="49">
        <f t="shared" ref="K44:K47" si="12">MIN(MAX((G44-B44)/(C44-B44)*100,0),100)</f>
        <v>100</v>
      </c>
      <c r="L44" s="49">
        <f t="shared" ref="L44:L47" si="13">MIN(MAX((H44-B44)/(C44-B44)*100,0),100)</f>
        <v>81.999999999999986</v>
      </c>
      <c r="M44" s="49">
        <f t="shared" ref="M44:M47" si="14">MIN(MAX((I44-B44)/(C44-B44)*100,0),100)</f>
        <v>100</v>
      </c>
      <c r="N44" s="49">
        <f t="shared" ref="N44:N47" si="15">K44*D44*E44*F44</f>
        <v>10.56</v>
      </c>
      <c r="O44" s="49">
        <f t="shared" ref="O44:O47" si="16">L44*E44*F44*D44</f>
        <v>8.6591999999999985</v>
      </c>
      <c r="P44" s="49">
        <f t="shared" ref="P44:P47" si="17">M44*F44*D44*E44</f>
        <v>10.56</v>
      </c>
      <c r="Q44" s="107">
        <f t="shared" si="11"/>
        <v>0.1056</v>
      </c>
    </row>
    <row r="45" spans="1:18" ht="27" customHeight="1" x14ac:dyDescent="0.3">
      <c r="A45" s="66" t="s">
        <v>57</v>
      </c>
      <c r="B45" s="91">
        <v>30</v>
      </c>
      <c r="C45" s="91">
        <v>100</v>
      </c>
      <c r="D45" s="79">
        <v>0.28000000000000003</v>
      </c>
      <c r="E45" s="79">
        <v>0.8</v>
      </c>
      <c r="F45" s="67">
        <v>0.6</v>
      </c>
      <c r="G45" s="88">
        <v>71.739999999999995</v>
      </c>
      <c r="H45" s="89">
        <v>46.62</v>
      </c>
      <c r="I45" s="90">
        <v>34.450000000000003</v>
      </c>
      <c r="J45" s="72"/>
      <c r="K45" s="49">
        <f t="shared" si="12"/>
        <v>59.628571428571419</v>
      </c>
      <c r="L45" s="49">
        <f t="shared" si="13"/>
        <v>23.74285714285714</v>
      </c>
      <c r="M45" s="49">
        <f t="shared" si="14"/>
        <v>6.3571428571428612</v>
      </c>
      <c r="N45" s="49">
        <f>K45*D45*E45*F45</f>
        <v>8.0140799999999999</v>
      </c>
      <c r="O45" s="49">
        <f t="shared" si="16"/>
        <v>3.1910399999999997</v>
      </c>
      <c r="P45" s="49">
        <f t="shared" si="17"/>
        <v>0.8544000000000006</v>
      </c>
      <c r="Q45" s="107">
        <f t="shared" si="11"/>
        <v>0.13440000000000002</v>
      </c>
    </row>
    <row r="46" spans="1:18" ht="22.5" customHeight="1" x14ac:dyDescent="0.3">
      <c r="A46" s="66" t="s">
        <v>58</v>
      </c>
      <c r="B46" s="67">
        <v>0.8</v>
      </c>
      <c r="C46" s="67">
        <v>1</v>
      </c>
      <c r="D46" s="79">
        <v>0.22</v>
      </c>
      <c r="E46" s="79">
        <v>0.8</v>
      </c>
      <c r="F46" s="67">
        <v>0.6</v>
      </c>
      <c r="G46" s="84">
        <v>1</v>
      </c>
      <c r="H46" s="85">
        <v>0.96399999999999997</v>
      </c>
      <c r="I46" s="86">
        <v>0.90900000000000003</v>
      </c>
      <c r="J46" s="72"/>
      <c r="K46" s="49">
        <f t="shared" si="12"/>
        <v>100</v>
      </c>
      <c r="L46" s="49">
        <f t="shared" si="13"/>
        <v>81.999999999999986</v>
      </c>
      <c r="M46" s="49">
        <f t="shared" si="14"/>
        <v>54.500000000000007</v>
      </c>
      <c r="N46" s="49">
        <f t="shared" si="15"/>
        <v>10.56</v>
      </c>
      <c r="O46" s="49">
        <f t="shared" si="16"/>
        <v>8.6591999999999985</v>
      </c>
      <c r="P46" s="49">
        <f t="shared" si="17"/>
        <v>5.7552000000000012</v>
      </c>
      <c r="Q46" s="107">
        <f t="shared" si="11"/>
        <v>0.1056</v>
      </c>
    </row>
    <row r="47" spans="1:18" ht="22.5" customHeight="1" x14ac:dyDescent="0.3">
      <c r="A47" s="66" t="s">
        <v>59</v>
      </c>
      <c r="B47" s="92">
        <v>10</v>
      </c>
      <c r="C47" s="91">
        <v>60</v>
      </c>
      <c r="D47" s="79">
        <v>0.28000000000000003</v>
      </c>
      <c r="E47" s="79">
        <v>0.8</v>
      </c>
      <c r="F47" s="67">
        <v>0.6</v>
      </c>
      <c r="G47" s="88">
        <v>18.78</v>
      </c>
      <c r="H47" s="89">
        <v>22.46</v>
      </c>
      <c r="I47" s="90">
        <v>11.95</v>
      </c>
      <c r="J47" s="72"/>
      <c r="K47" s="49">
        <f t="shared" si="12"/>
        <v>17.560000000000002</v>
      </c>
      <c r="L47" s="49">
        <f t="shared" si="13"/>
        <v>24.92</v>
      </c>
      <c r="M47" s="49">
        <f t="shared" si="14"/>
        <v>3.8999999999999986</v>
      </c>
      <c r="N47" s="49">
        <f t="shared" si="15"/>
        <v>2.3600640000000004</v>
      </c>
      <c r="O47" s="49">
        <f t="shared" si="16"/>
        <v>3.3492480000000011</v>
      </c>
      <c r="P47" s="49">
        <f t="shared" si="17"/>
        <v>0.52415999999999985</v>
      </c>
      <c r="Q47" s="107">
        <f t="shared" si="11"/>
        <v>0.13440000000000002</v>
      </c>
    </row>
    <row r="48" spans="1:18" ht="17.25" customHeight="1" x14ac:dyDescent="0.3">
      <c r="A48" s="155" t="s">
        <v>60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87">
        <f>SUM(N44:N47)</f>
        <v>31.494144000000006</v>
      </c>
      <c r="O48" s="87">
        <f>SUM(O44:O47)</f>
        <v>23.858688000000001</v>
      </c>
      <c r="P48" s="87">
        <f>SUM(P44:P47)</f>
        <v>17.693760000000001</v>
      </c>
      <c r="Q48" s="107"/>
    </row>
    <row r="49" spans="1:18" ht="22.5" customHeight="1" x14ac:dyDescent="0.3">
      <c r="A49" s="152" t="s">
        <v>61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4"/>
      <c r="Q49" s="107"/>
    </row>
    <row r="50" spans="1:18" ht="16.5" customHeight="1" x14ac:dyDescent="0.3">
      <c r="A50" s="66" t="s">
        <v>64</v>
      </c>
      <c r="B50" s="67">
        <v>0.9</v>
      </c>
      <c r="C50" s="67">
        <v>1</v>
      </c>
      <c r="D50" s="79">
        <v>0.05</v>
      </c>
      <c r="E50" s="79">
        <v>0.2</v>
      </c>
      <c r="F50" s="67">
        <v>0.6</v>
      </c>
      <c r="G50" s="84">
        <v>1</v>
      </c>
      <c r="H50" s="85">
        <v>0.99129999999999996</v>
      </c>
      <c r="I50" s="86">
        <v>1</v>
      </c>
      <c r="J50" s="93"/>
      <c r="K50" s="94">
        <f>MIN(MAX((G50-B50)/(C50-B50)*100,0),100)</f>
        <v>100</v>
      </c>
      <c r="L50" s="94">
        <f>MIN(MAX((H50-B50)/(C50-B50)*100,0),100)</f>
        <v>91.299999999999955</v>
      </c>
      <c r="M50" s="94">
        <f>MIN(MAX((I50-B50)/(C50-B50)*100,0),100)</f>
        <v>100</v>
      </c>
      <c r="N50" s="94">
        <f>K50*D50*E50*F50</f>
        <v>0.6</v>
      </c>
      <c r="O50" s="94">
        <f>L50*E50*F50*D50</f>
        <v>0.54779999999999973</v>
      </c>
      <c r="P50" s="94">
        <f>M50*F50*D50*E50</f>
        <v>0.60000000000000009</v>
      </c>
      <c r="Q50" s="107">
        <f t="shared" si="11"/>
        <v>6.0000000000000001E-3</v>
      </c>
    </row>
    <row r="51" spans="1:18" ht="16.5" customHeight="1" x14ac:dyDescent="0.3">
      <c r="A51" s="66" t="s">
        <v>65</v>
      </c>
      <c r="B51" s="67">
        <v>0.9</v>
      </c>
      <c r="C51" s="67">
        <v>1</v>
      </c>
      <c r="D51" s="79">
        <v>0.05</v>
      </c>
      <c r="E51" s="79">
        <v>0.2</v>
      </c>
      <c r="F51" s="67">
        <v>0.6</v>
      </c>
      <c r="G51" s="84">
        <v>1</v>
      </c>
      <c r="H51" s="85">
        <v>1</v>
      </c>
      <c r="I51" s="86">
        <v>1</v>
      </c>
      <c r="J51" s="93"/>
      <c r="K51" s="94">
        <f>MIN(MAX((G51-B51)/(C51-B51)*100,0),100)</f>
        <v>100</v>
      </c>
      <c r="L51" s="94">
        <f>MIN(MAX((H51-B51)/(C51-B51)*100,0),100)</f>
        <v>100</v>
      </c>
      <c r="M51" s="94">
        <f>MIN(MAX((I51-B51)/(C51-B51)*100,0),100)</f>
        <v>100</v>
      </c>
      <c r="N51" s="94">
        <f>K51*D51*E51*F51</f>
        <v>0.6</v>
      </c>
      <c r="O51" s="94">
        <f>L51*E51*F51*D51</f>
        <v>0.60000000000000009</v>
      </c>
      <c r="P51" s="94">
        <f>M51*F51*D51*E51</f>
        <v>0.60000000000000009</v>
      </c>
      <c r="Q51" s="107">
        <f t="shared" si="11"/>
        <v>6.0000000000000001E-3</v>
      </c>
    </row>
    <row r="52" spans="1:18" ht="16.5" customHeight="1" x14ac:dyDescent="0.3">
      <c r="A52" s="66" t="s">
        <v>66</v>
      </c>
      <c r="B52" s="67">
        <v>0.9</v>
      </c>
      <c r="C52" s="67">
        <v>1</v>
      </c>
      <c r="D52" s="79">
        <v>0.35</v>
      </c>
      <c r="E52" s="79">
        <v>0.2</v>
      </c>
      <c r="F52" s="67">
        <v>0.6</v>
      </c>
      <c r="G52" s="84">
        <v>1</v>
      </c>
      <c r="H52" s="85">
        <v>1</v>
      </c>
      <c r="I52" s="86">
        <v>1</v>
      </c>
      <c r="J52" s="93"/>
      <c r="K52" s="94">
        <f>MIN(MAX((G52-B52)/(C52-B52)*100,0),100)</f>
        <v>100</v>
      </c>
      <c r="L52" s="94">
        <f>MIN(MAX((H52-B52)/(C52-B52)*100,0),100)</f>
        <v>100</v>
      </c>
      <c r="M52" s="94">
        <f>MIN(MAX((I52-B52)/(C52-B52)*100,0),100)</f>
        <v>100</v>
      </c>
      <c r="N52" s="94">
        <f>K52*D52*E52*F52</f>
        <v>4.2</v>
      </c>
      <c r="O52" s="94">
        <f>L52*E52*F52*D52</f>
        <v>4.1999999999999993</v>
      </c>
      <c r="P52" s="94">
        <f>M52*F52*D52*E52</f>
        <v>4.2</v>
      </c>
      <c r="Q52" s="107">
        <f t="shared" si="11"/>
        <v>4.1999999999999996E-2</v>
      </c>
    </row>
    <row r="53" spans="1:18" ht="16.5" customHeight="1" x14ac:dyDescent="0.3">
      <c r="A53" s="66" t="s">
        <v>67</v>
      </c>
      <c r="B53" s="74">
        <v>60</v>
      </c>
      <c r="C53" s="74">
        <v>30</v>
      </c>
      <c r="D53" s="79">
        <v>0.35</v>
      </c>
      <c r="E53" s="79">
        <v>0.2</v>
      </c>
      <c r="F53" s="67">
        <v>0.6</v>
      </c>
      <c r="G53" s="88">
        <v>54.85</v>
      </c>
      <c r="H53" s="89">
        <v>49.5</v>
      </c>
      <c r="I53" s="90">
        <v>56.33</v>
      </c>
      <c r="J53" s="93"/>
      <c r="K53" s="49">
        <f>MIN(MAX((G53-B53)/(C53-B53)*100,0),100)</f>
        <v>17.166666666666661</v>
      </c>
      <c r="L53" s="49">
        <f>MIN(MAX((H53-B53)/(C53-B53)*100,0),100)</f>
        <v>35</v>
      </c>
      <c r="M53" s="49">
        <f>MIN(MAX((I53-B53)/(C53-B53)*100,0),100)</f>
        <v>12.23333333333334</v>
      </c>
      <c r="N53" s="94">
        <f>K53*D53*E53*F53</f>
        <v>0.72099999999999975</v>
      </c>
      <c r="O53" s="94">
        <f>L53*E53*F53*D53</f>
        <v>1.47</v>
      </c>
      <c r="P53" s="94">
        <f>M53*F53*D53*E53</f>
        <v>0.51380000000000015</v>
      </c>
      <c r="Q53" s="107">
        <f t="shared" si="11"/>
        <v>4.1999999999999996E-2</v>
      </c>
      <c r="R53" s="73"/>
    </row>
    <row r="54" spans="1:18" ht="16.5" customHeight="1" x14ac:dyDescent="0.3">
      <c r="A54" s="66" t="s">
        <v>68</v>
      </c>
      <c r="B54" s="74">
        <v>10</v>
      </c>
      <c r="C54" s="74">
        <v>0.5</v>
      </c>
      <c r="D54" s="79">
        <v>0.2</v>
      </c>
      <c r="E54" s="79">
        <v>0.2</v>
      </c>
      <c r="F54" s="67">
        <v>0.6</v>
      </c>
      <c r="G54" s="88">
        <v>15.01</v>
      </c>
      <c r="H54" s="89">
        <v>16.36</v>
      </c>
      <c r="I54" s="90">
        <v>22.61</v>
      </c>
      <c r="J54" s="93"/>
      <c r="K54" s="94">
        <f>MIN(MAX((G54-B54)/(C54-B54)*100,0),100)</f>
        <v>0</v>
      </c>
      <c r="L54" s="94">
        <f>MIN(MAX((H54-B54)/(C54-B54)*100,0),100)</f>
        <v>0</v>
      </c>
      <c r="M54" s="94">
        <f>MIN(MAX((I54-B54)/(C54-B54)*100,0),100)</f>
        <v>0</v>
      </c>
      <c r="N54" s="94">
        <f>K54*D54*E54*F54</f>
        <v>0</v>
      </c>
      <c r="O54" s="94">
        <f>L54*E54*F54*D54</f>
        <v>0</v>
      </c>
      <c r="P54" s="94">
        <f>M54*F54*D54*E54</f>
        <v>0</v>
      </c>
      <c r="Q54" s="107">
        <f t="shared" si="11"/>
        <v>2.4E-2</v>
      </c>
    </row>
    <row r="55" spans="1:18" ht="16.5" customHeight="1" x14ac:dyDescent="0.3">
      <c r="A55" s="155" t="s">
        <v>62</v>
      </c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87">
        <f>SUM(N50:N54)</f>
        <v>6.1210000000000004</v>
      </c>
      <c r="O55" s="87">
        <f>SUM(O50:O54)</f>
        <v>6.8177999999999992</v>
      </c>
      <c r="P55" s="87">
        <f>SUM(P50:P54)</f>
        <v>5.9138000000000002</v>
      </c>
      <c r="Q55" s="107"/>
    </row>
    <row r="56" spans="1:18" ht="15" customHeight="1" x14ac:dyDescent="0.3">
      <c r="A56" s="130" t="s">
        <v>63</v>
      </c>
      <c r="B56" s="131"/>
      <c r="C56" s="131"/>
      <c r="D56" s="131"/>
      <c r="E56" s="131"/>
      <c r="F56" s="131"/>
      <c r="G56" s="132"/>
      <c r="H56" s="133"/>
      <c r="I56" s="134"/>
      <c r="J56" s="131"/>
      <c r="K56" s="131"/>
      <c r="L56" s="131"/>
      <c r="M56" s="135"/>
      <c r="N56" s="95">
        <f>N42+N48+N55</f>
        <v>69.574369903306149</v>
      </c>
      <c r="O56" s="95">
        <f>O42+O48+O55</f>
        <v>67.724595860011476</v>
      </c>
      <c r="P56" s="95">
        <f>P42+P48+P55</f>
        <v>60.683359227799237</v>
      </c>
      <c r="Q56" s="107"/>
    </row>
  </sheetData>
  <mergeCells count="18">
    <mergeCell ref="A56:M56"/>
    <mergeCell ref="A24:A27"/>
    <mergeCell ref="A28:E28"/>
    <mergeCell ref="A31:P31"/>
    <mergeCell ref="A32:P32"/>
    <mergeCell ref="N33:P33"/>
    <mergeCell ref="A35:P35"/>
    <mergeCell ref="A42:M42"/>
    <mergeCell ref="A43:P43"/>
    <mergeCell ref="A48:M48"/>
    <mergeCell ref="A49:P49"/>
    <mergeCell ref="A55:M55"/>
    <mergeCell ref="A20:A23"/>
    <mergeCell ref="A1:O1"/>
    <mergeCell ref="A4:A9"/>
    <mergeCell ref="A10:A13"/>
    <mergeCell ref="A14:A17"/>
    <mergeCell ref="A18:A19"/>
  </mergeCells>
  <pageMargins left="0.69791668653488159" right="0.69791668653488159" top="0.75" bottom="0.75" header="0.28125" footer="0.28125"/>
  <pageSetup paperSize="9" scale="29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8677E-9A87-470C-8F17-0F651FA3D402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Scoring</vt:lpstr>
      <vt:lpstr>Feuil1</vt:lpstr>
      <vt:lpstr>INT</vt:lpstr>
      <vt:lpstr>Scoring (2)</vt:lpstr>
      <vt:lpstr>Feuil2</vt:lpstr>
      <vt:lpstr>Scoring!Zone_d_impression</vt:lpstr>
      <vt:lpstr>'Scoring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Ramzi TAYARI</dc:creator>
  <cp:lastModifiedBy>User2</cp:lastModifiedBy>
  <dcterms:created xsi:type="dcterms:W3CDTF">2025-04-28T09:08:42Z</dcterms:created>
  <dcterms:modified xsi:type="dcterms:W3CDTF">2026-03-16T09:53:19Z</dcterms:modified>
</cp:coreProperties>
</file>